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8388" activeTab="0"/>
  </bookViews>
  <sheets>
    <sheet name="LU14-L2005Eredmények" sheetId="1" r:id="rId1"/>
    <sheet name="L2005-A SER" sheetId="2" r:id="rId2"/>
    <sheet name="L2005-A tabella" sheetId="3" r:id="rId3"/>
    <sheet name="L2005-B SER" sheetId="4" r:id="rId4"/>
    <sheet name="L2005-B tabella" sheetId="5" r:id="rId5"/>
    <sheet name="L2005-C SER" sheetId="6" r:id="rId6"/>
    <sheet name="L2005-C tabella" sheetId="7" r:id="rId7"/>
  </sheets>
  <externalReferences>
    <externalReference r:id="rId10"/>
  </externalReferences>
  <definedNames>
    <definedName name="_xlnm.Print_Area" localSheetId="0">'LU14-L2005Eredmények'!$A$1:$T$59</definedName>
  </definedNames>
  <calcPr fullCalcOnLoad="1"/>
</workbook>
</file>

<file path=xl/sharedStrings.xml><?xml version="1.0" encoding="utf-8"?>
<sst xmlns="http://schemas.openxmlformats.org/spreadsheetml/2006/main" count="558" uniqueCount="155">
  <si>
    <t xml:space="preserve"> </t>
  </si>
  <si>
    <t>időpont</t>
  </si>
  <si>
    <t>Mérkőző csapatok</t>
  </si>
  <si>
    <t>kat.</t>
  </si>
  <si>
    <t>helyszín</t>
  </si>
  <si>
    <t>eredmény</t>
  </si>
  <si>
    <t>Eredményhirdetés</t>
  </si>
  <si>
    <t>H</t>
  </si>
  <si>
    <t>Csapat</t>
  </si>
  <si>
    <t>M</t>
  </si>
  <si>
    <t>G</t>
  </si>
  <si>
    <t>D</t>
  </si>
  <si>
    <t>V</t>
  </si>
  <si>
    <t>LG</t>
  </si>
  <si>
    <t>KG</t>
  </si>
  <si>
    <t>GK</t>
  </si>
  <si>
    <t>P</t>
  </si>
  <si>
    <t>1.</t>
  </si>
  <si>
    <t>2.</t>
  </si>
  <si>
    <t>3.</t>
  </si>
  <si>
    <t>4.</t>
  </si>
  <si>
    <t>Sorsz.</t>
  </si>
  <si>
    <t>5.</t>
  </si>
  <si>
    <t>6.</t>
  </si>
  <si>
    <t>Forduló</t>
  </si>
  <si>
    <t>Mérkőző Csapatok</t>
  </si>
  <si>
    <t>VÉGEREDMÉNY</t>
  </si>
  <si>
    <t>Játékvezetők</t>
  </si>
  <si>
    <t>/ M.sz.</t>
  </si>
  <si>
    <t>HAZAI</t>
  </si>
  <si>
    <t>VENDÉG</t>
  </si>
  <si>
    <t>I. forduló</t>
  </si>
  <si>
    <t>1/1</t>
  </si>
  <si>
    <t>1/2</t>
  </si>
  <si>
    <t>1/3</t>
  </si>
  <si>
    <t>II. forduló</t>
  </si>
  <si>
    <t>2/1</t>
  </si>
  <si>
    <t>2/2</t>
  </si>
  <si>
    <t>2/3</t>
  </si>
  <si>
    <t>III. forduló</t>
  </si>
  <si>
    <t>3/1</t>
  </si>
  <si>
    <t>3/2</t>
  </si>
  <si>
    <t>3/3</t>
  </si>
  <si>
    <t>IV. forduló</t>
  </si>
  <si>
    <t>4/1</t>
  </si>
  <si>
    <t>4/2</t>
  </si>
  <si>
    <t>4/3</t>
  </si>
  <si>
    <t>V. forduló</t>
  </si>
  <si>
    <t>5/1</t>
  </si>
  <si>
    <t>5/2</t>
  </si>
  <si>
    <t>5/3</t>
  </si>
  <si>
    <t>E R E D M É N Y E K</t>
  </si>
  <si>
    <t>T A B E L L A</t>
  </si>
  <si>
    <t>CSAPAT</t>
  </si>
  <si>
    <t>MÉRKŐZÉS</t>
  </si>
  <si>
    <t>GYŐZELEM</t>
  </si>
  <si>
    <t>DÖNTETLEN</t>
  </si>
  <si>
    <t>VERESÉG</t>
  </si>
  <si>
    <r>
      <t>Lőtt</t>
    </r>
    <r>
      <rPr>
        <b/>
        <sz val="10"/>
        <rFont val="Arial CE"/>
        <family val="2"/>
      </rPr>
      <t xml:space="preserve">    ……              </t>
    </r>
    <r>
      <rPr>
        <b/>
        <sz val="11"/>
        <rFont val="Arial CE"/>
        <family val="2"/>
      </rPr>
      <t xml:space="preserve"> G        Ó        L        O        K</t>
    </r>
  </si>
  <si>
    <r>
      <t>Kapott</t>
    </r>
    <r>
      <rPr>
        <b/>
        <sz val="10"/>
        <rFont val="Arial CE"/>
        <family val="2"/>
      </rPr>
      <t xml:space="preserve">   ……    </t>
    </r>
    <r>
      <rPr>
        <b/>
        <sz val="11"/>
        <rFont val="Arial CE"/>
        <family val="2"/>
      </rPr>
      <t>G        Ó        L        O        K</t>
    </r>
  </si>
  <si>
    <t>GÓLKÜLÖNBSÉG</t>
  </si>
  <si>
    <t>PONTOK</t>
  </si>
  <si>
    <t xml:space="preserve"> ='FA98</t>
  </si>
  <si>
    <t>1-3. helyért</t>
  </si>
  <si>
    <t>4-6. helyért</t>
  </si>
  <si>
    <t>7-9. helyért</t>
  </si>
  <si>
    <t>7.</t>
  </si>
  <si>
    <t>8.</t>
  </si>
  <si>
    <t>9.</t>
  </si>
  <si>
    <t>10-12. helyért</t>
  </si>
  <si>
    <t>10.</t>
  </si>
  <si>
    <t>11.</t>
  </si>
  <si>
    <t>12.</t>
  </si>
  <si>
    <t>Debreceni SC-SI</t>
  </si>
  <si>
    <t>FŐNIX csarnok</t>
  </si>
  <si>
    <t>XVI. kerületi KMSE</t>
  </si>
  <si>
    <t>Fiatal Kézilabdások SE Algyő</t>
  </si>
  <si>
    <t>Dunaújvárosi KKA NKFT</t>
  </si>
  <si>
    <t>Tiszavasvári SE</t>
  </si>
  <si>
    <t>Kozármisleny SE</t>
  </si>
  <si>
    <t>K. Szeged SE</t>
  </si>
  <si>
    <t>Szombathelyi Haladás VSE</t>
  </si>
  <si>
    <t>Győri ETO KC</t>
  </si>
  <si>
    <t>Hódmezővásárhelyi LKC</t>
  </si>
  <si>
    <t>Gyömrői KA</t>
  </si>
  <si>
    <t>KK Hajdúszoboszló</t>
  </si>
  <si>
    <t>Leány U 14 - Leány 2005</t>
  </si>
  <si>
    <t>Leány U 14 - Leány 2005 kategória</t>
  </si>
  <si>
    <t>Leány U 14 - Leány 2005 "A" csoport</t>
  </si>
  <si>
    <t>Leány U 14 - Leány 2005 "B" csoport</t>
  </si>
  <si>
    <t>Leány U 14 - Leány 2005"C" csoport</t>
  </si>
  <si>
    <t>Leány U 14 - Leány 2005 Végeredmény</t>
  </si>
  <si>
    <r>
      <t>"A"</t>
    </r>
    <r>
      <rPr>
        <sz val="11"/>
        <rFont val="Calibri"/>
        <family val="2"/>
      </rPr>
      <t xml:space="preserve"> csoport </t>
    </r>
  </si>
  <si>
    <r>
      <t>"B"</t>
    </r>
    <r>
      <rPr>
        <sz val="11"/>
        <rFont val="Calibri"/>
        <family val="2"/>
      </rPr>
      <t xml:space="preserve"> csoport </t>
    </r>
  </si>
  <si>
    <r>
      <t>"C"</t>
    </r>
    <r>
      <rPr>
        <sz val="11"/>
        <rFont val="Calibri"/>
        <family val="2"/>
      </rPr>
      <t xml:space="preserve"> csoport </t>
    </r>
  </si>
  <si>
    <t>2019. február 01. péntek</t>
  </si>
  <si>
    <t>2019. február 02. szombat</t>
  </si>
  <si>
    <t>2019. február 03. vasárnap</t>
  </si>
  <si>
    <t>L2005C</t>
  </si>
  <si>
    <t>Főnix</t>
  </si>
  <si>
    <t>XVI. Ker. KMSE</t>
  </si>
  <si>
    <t>Dunaújvárosi KKA</t>
  </si>
  <si>
    <t>L2005A</t>
  </si>
  <si>
    <t>L2005B</t>
  </si>
  <si>
    <t>L2005</t>
  </si>
  <si>
    <t>Fiatal Kéziladások SE Algyő</t>
  </si>
  <si>
    <t>Debreceni SI</t>
  </si>
  <si>
    <t>Hódos</t>
  </si>
  <si>
    <t>Mechwart</t>
  </si>
  <si>
    <t>Oláh G.</t>
  </si>
  <si>
    <t xml:space="preserve"> 16-29</t>
  </si>
  <si>
    <t xml:space="preserve"> 24-25</t>
  </si>
  <si>
    <t xml:space="preserve"> 36-11</t>
  </si>
  <si>
    <t xml:space="preserve"> 17-17</t>
  </si>
  <si>
    <t xml:space="preserve"> 17-18</t>
  </si>
  <si>
    <t xml:space="preserve"> 18-33</t>
  </si>
  <si>
    <t>Fiatal Kézilabdások SE  Algyő</t>
  </si>
  <si>
    <t xml:space="preserve"> 37-5</t>
  </si>
  <si>
    <t xml:space="preserve"> 14-28</t>
  </si>
  <si>
    <t xml:space="preserve"> 23-18</t>
  </si>
  <si>
    <t xml:space="preserve"> 31-21</t>
  </si>
  <si>
    <t xml:space="preserve"> 23-12</t>
  </si>
  <si>
    <t xml:space="preserve"> 13-18</t>
  </si>
  <si>
    <t xml:space="preserve"> 8-29</t>
  </si>
  <si>
    <t xml:space="preserve"> 15-25</t>
  </si>
  <si>
    <t xml:space="preserve"> 21-26</t>
  </si>
  <si>
    <t xml:space="preserve"> 24-18</t>
  </si>
  <si>
    <t xml:space="preserve"> 18-16</t>
  </si>
  <si>
    <t xml:space="preserve"> 22-11</t>
  </si>
  <si>
    <t>A2 Debreceni SC-SI</t>
  </si>
  <si>
    <t>C2 Gyömrői KA</t>
  </si>
  <si>
    <t>A3 Fiatal Kézilabdások SE Algyő</t>
  </si>
  <si>
    <t>C3  Hódmezővásárhelyi LKC</t>
  </si>
  <si>
    <t>A1 Dunaújvárosi KKA NKFT</t>
  </si>
  <si>
    <t>C1 Győri ETO KC</t>
  </si>
  <si>
    <t>A4 XVI. kerületi KMSE</t>
  </si>
  <si>
    <t>C4 KK Hajdúszoboszló</t>
  </si>
  <si>
    <t>C3 Hódmezővásárhelyi LKC</t>
  </si>
  <si>
    <t>B3 Tiszavasvári SE</t>
  </si>
  <si>
    <t>B2 Kozármisleny SE</t>
  </si>
  <si>
    <t>B1 K. Szeged SE</t>
  </si>
  <si>
    <t>B4 Szombathelyi Haladás VSE</t>
  </si>
  <si>
    <t>B3  Tiszavasvári SE</t>
  </si>
  <si>
    <t>XVI Kerületi KMSE</t>
  </si>
  <si>
    <t xml:space="preserve"> 20-17</t>
  </si>
  <si>
    <t xml:space="preserve"> 12-25</t>
  </si>
  <si>
    <t xml:space="preserve"> 19-19</t>
  </si>
  <si>
    <t xml:space="preserve"> 30-10</t>
  </si>
  <si>
    <t xml:space="preserve"> 23-21</t>
  </si>
  <si>
    <t xml:space="preserve"> 16-19</t>
  </si>
  <si>
    <t xml:space="preserve"> 24-22</t>
  </si>
  <si>
    <t xml:space="preserve"> 9-29</t>
  </si>
  <si>
    <t xml:space="preserve"> 20-23</t>
  </si>
  <si>
    <t xml:space="preserve"> 17-24</t>
  </si>
  <si>
    <t xml:space="preserve"> 18-35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</si>
</sst>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E"/>
      <family val="2"/>
    </font>
    <font>
      <b/>
      <sz val="11"/>
      <name val="Arial Narrow"/>
      <family val="2"/>
    </font>
    <font>
      <b/>
      <sz val="8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4"/>
      <color indexed="9"/>
      <name val="Arial CE"/>
      <family val="2"/>
    </font>
    <font>
      <sz val="16"/>
      <name val="Arial CE"/>
      <family val="2"/>
    </font>
    <font>
      <sz val="11"/>
      <color indexed="22"/>
      <name val="Arial CE"/>
      <family val="2"/>
    </font>
    <font>
      <b/>
      <sz val="12"/>
      <color indexed="22"/>
      <name val="Arial CE"/>
      <family val="2"/>
    </font>
    <font>
      <b/>
      <sz val="12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ck"/>
      <right style="medium"/>
      <top style="thick"/>
      <bottom style="medium"/>
    </border>
    <border>
      <left/>
      <right/>
      <top style="thick"/>
      <bottom/>
    </border>
    <border>
      <left style="thick"/>
      <right/>
      <top style="thick"/>
      <bottom/>
    </border>
    <border>
      <left style="medium"/>
      <right style="medium"/>
      <top style="thick"/>
      <bottom/>
    </border>
    <border>
      <left/>
      <right style="thin"/>
      <top style="thick"/>
      <bottom/>
    </border>
    <border>
      <left style="thin"/>
      <right style="medium"/>
      <top style="thick"/>
      <bottom/>
    </border>
    <border>
      <left style="medium"/>
      <right style="thick"/>
      <top style="thick"/>
      <bottom/>
    </border>
    <border>
      <left style="thick"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dotted"/>
      <top/>
      <bottom style="medium"/>
    </border>
    <border>
      <left/>
      <right style="dotted"/>
      <top/>
      <bottom/>
    </border>
    <border>
      <left/>
      <right style="medium"/>
      <top/>
      <bottom/>
    </border>
    <border>
      <left style="medium"/>
      <right style="dashed"/>
      <top style="medium"/>
      <bottom/>
    </border>
    <border>
      <left/>
      <right style="medium"/>
      <top style="medium"/>
      <bottom/>
    </border>
    <border>
      <left/>
      <right style="dashed"/>
      <top style="medium"/>
      <bottom style="medium"/>
    </border>
    <border>
      <left/>
      <right style="thick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/>
      <bottom/>
    </border>
    <border>
      <left style="medium"/>
      <right style="dotted"/>
      <top/>
      <bottom style="medium"/>
    </border>
    <border>
      <left/>
      <right style="dotted"/>
      <top style="medium"/>
      <bottom style="medium"/>
    </border>
    <border>
      <left style="medium"/>
      <right style="dashed"/>
      <top style="medium"/>
      <bottom style="medium"/>
    </border>
    <border>
      <left/>
      <right style="dashed"/>
      <top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  <border>
      <left style="thick"/>
      <right style="medium"/>
      <top style="medium"/>
      <bottom style="medium"/>
    </border>
    <border>
      <left style="medium"/>
      <right style="dashed"/>
      <top/>
      <bottom style="medium"/>
    </border>
    <border>
      <left style="thick"/>
      <right style="medium"/>
      <top/>
      <bottom style="medium"/>
    </border>
    <border>
      <left style="medium"/>
      <right style="dotted"/>
      <top/>
      <bottom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/>
      <right/>
      <top/>
      <bottom style="thick"/>
    </border>
    <border>
      <left style="medium"/>
      <right style="dashed"/>
      <top/>
      <bottom style="thick"/>
    </border>
    <border>
      <left/>
      <right style="medium"/>
      <top/>
      <bottom style="thick"/>
    </border>
    <border>
      <left/>
      <right style="dashed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medium"/>
      <right style="medium"/>
      <top/>
      <bottom style="thick"/>
    </border>
    <border>
      <left/>
      <right style="thin"/>
      <top/>
      <bottom style="thick"/>
    </border>
    <border>
      <left style="thin"/>
      <right style="medium"/>
      <top/>
      <bottom style="thick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dashed"/>
      <right style="thick"/>
      <top style="medium"/>
      <bottom style="medium"/>
    </border>
    <border>
      <left style="dashed"/>
      <right style="thick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/>
      <right style="medium">
        <color indexed="8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8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right"/>
    </xf>
    <xf numFmtId="0" fontId="13" fillId="33" borderId="20" xfId="0" applyFont="1" applyFill="1" applyBorder="1" applyAlignment="1">
      <alignment/>
    </xf>
    <xf numFmtId="0" fontId="13" fillId="0" borderId="0" xfId="0" applyFont="1" applyAlignment="1">
      <alignment/>
    </xf>
    <xf numFmtId="49" fontId="13" fillId="0" borderId="29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left"/>
    </xf>
    <xf numFmtId="49" fontId="13" fillId="0" borderId="31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" fillId="34" borderId="20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right"/>
    </xf>
    <xf numFmtId="0" fontId="13" fillId="0" borderId="32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33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5" fillId="0" borderId="0" xfId="0" applyFont="1" applyAlignment="1">
      <alignment horizontal="justify" textRotation="180"/>
    </xf>
    <xf numFmtId="0" fontId="5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 textRotation="255" wrapText="1"/>
    </xf>
    <xf numFmtId="0" fontId="15" fillId="0" borderId="37" xfId="0" applyFont="1" applyBorder="1" applyAlignment="1">
      <alignment horizontal="center" textRotation="255" wrapText="1"/>
    </xf>
    <xf numFmtId="0" fontId="15" fillId="0" borderId="38" xfId="0" applyFont="1" applyBorder="1" applyAlignment="1">
      <alignment horizontal="center" textRotation="255" wrapText="1"/>
    </xf>
    <xf numFmtId="0" fontId="18" fillId="0" borderId="37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2" fillId="0" borderId="34" xfId="0" applyFont="1" applyBorder="1" applyAlignment="1">
      <alignment horizontal="center" textRotation="255" wrapText="1"/>
    </xf>
    <xf numFmtId="0" fontId="4" fillId="0" borderId="39" xfId="0" applyFont="1" applyBorder="1" applyAlignment="1">
      <alignment horizontal="center" textRotation="255" wrapText="1"/>
    </xf>
    <xf numFmtId="0" fontId="4" fillId="0" borderId="4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0" fillId="35" borderId="41" xfId="0" applyFont="1" applyFill="1" applyBorder="1" applyAlignment="1">
      <alignment horizontal="center" vertical="center"/>
    </xf>
    <xf numFmtId="0" fontId="20" fillId="35" borderId="42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4" fillId="0" borderId="51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20" fillId="0" borderId="52" xfId="0" applyFont="1" applyBorder="1" applyAlignment="1">
      <alignment horizontal="center" vertical="center"/>
    </xf>
    <xf numFmtId="0" fontId="20" fillId="35" borderId="27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56" xfId="0" applyFont="1" applyBorder="1" applyAlignment="1">
      <alignment horizontal="left"/>
    </xf>
    <xf numFmtId="1" fontId="6" fillId="0" borderId="57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58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/>
    </xf>
    <xf numFmtId="1" fontId="6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20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/>
    </xf>
    <xf numFmtId="0" fontId="5" fillId="0" borderId="67" xfId="0" applyFont="1" applyBorder="1" applyAlignment="1">
      <alignment horizontal="left"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35" borderId="71" xfId="0" applyFont="1" applyFill="1" applyBorder="1" applyAlignment="1">
      <alignment horizontal="center" vertical="center"/>
    </xf>
    <xf numFmtId="0" fontId="20" fillId="35" borderId="72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1" fontId="6" fillId="0" borderId="73" xfId="0" applyNumberFormat="1" applyFont="1" applyBorder="1" applyAlignment="1">
      <alignment horizontal="center"/>
    </xf>
    <xf numFmtId="1" fontId="6" fillId="0" borderId="74" xfId="0" applyNumberFormat="1" applyFont="1" applyBorder="1" applyAlignment="1">
      <alignment horizontal="center"/>
    </xf>
    <xf numFmtId="1" fontId="6" fillId="0" borderId="75" xfId="0" applyNumberFormat="1" applyFont="1" applyBorder="1" applyAlignment="1">
      <alignment horizontal="center"/>
    </xf>
    <xf numFmtId="1" fontId="6" fillId="0" borderId="74" xfId="0" applyNumberFormat="1" applyFont="1" applyBorder="1" applyAlignment="1">
      <alignment/>
    </xf>
    <xf numFmtId="1" fontId="6" fillId="0" borderId="69" xfId="0" applyNumberFormat="1" applyFont="1" applyBorder="1" applyAlignment="1">
      <alignment/>
    </xf>
    <xf numFmtId="0" fontId="5" fillId="0" borderId="72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" fillId="0" borderId="17" xfId="0" applyFont="1" applyBorder="1" applyAlignment="1">
      <alignment/>
    </xf>
    <xf numFmtId="0" fontId="5" fillId="0" borderId="76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1" fontId="6" fillId="0" borderId="28" xfId="0" applyNumberFormat="1" applyFont="1" applyBorder="1" applyAlignment="1">
      <alignment horizontal="center"/>
    </xf>
    <xf numFmtId="1" fontId="6" fillId="0" borderId="7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78" xfId="0" applyFont="1" applyBorder="1" applyAlignment="1">
      <alignment horizontal="center"/>
    </xf>
    <xf numFmtId="0" fontId="4" fillId="0" borderId="57" xfId="0" applyFont="1" applyBorder="1" applyAlignment="1">
      <alignment horizontal="left"/>
    </xf>
    <xf numFmtId="1" fontId="6" fillId="0" borderId="29" xfId="0" applyNumberFormat="1" applyFont="1" applyBorder="1" applyAlignment="1">
      <alignment horizontal="center"/>
    </xf>
    <xf numFmtId="1" fontId="6" fillId="0" borderId="79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/>
    </xf>
    <xf numFmtId="0" fontId="5" fillId="0" borderId="59" xfId="0" applyFont="1" applyBorder="1" applyAlignment="1">
      <alignment/>
    </xf>
    <xf numFmtId="0" fontId="7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left"/>
    </xf>
    <xf numFmtId="1" fontId="6" fillId="0" borderId="82" xfId="0" applyNumberFormat="1" applyFont="1" applyBorder="1" applyAlignment="1">
      <alignment horizontal="center"/>
    </xf>
    <xf numFmtId="1" fontId="6" fillId="0" borderId="83" xfId="0" applyNumberFormat="1" applyFont="1" applyBorder="1" applyAlignment="1">
      <alignment horizontal="center"/>
    </xf>
    <xf numFmtId="1" fontId="6" fillId="0" borderId="84" xfId="0" applyNumberFormat="1" applyFont="1" applyBorder="1" applyAlignment="1">
      <alignment horizontal="center"/>
    </xf>
    <xf numFmtId="1" fontId="6" fillId="0" borderId="85" xfId="0" applyNumberFormat="1" applyFont="1" applyBorder="1" applyAlignment="1">
      <alignment horizontal="center"/>
    </xf>
    <xf numFmtId="1" fontId="6" fillId="0" borderId="83" xfId="0" applyNumberFormat="1" applyFont="1" applyBorder="1" applyAlignment="1">
      <alignment/>
    </xf>
    <xf numFmtId="1" fontId="6" fillId="0" borderId="84" xfId="0" applyNumberFormat="1" applyFont="1" applyBorder="1" applyAlignment="1">
      <alignment/>
    </xf>
    <xf numFmtId="1" fontId="6" fillId="0" borderId="85" xfId="0" applyNumberFormat="1" applyFont="1" applyBorder="1" applyAlignment="1">
      <alignment/>
    </xf>
    <xf numFmtId="0" fontId="5" fillId="0" borderId="86" xfId="0" applyFont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0" borderId="56" xfId="0" applyFont="1" applyBorder="1" applyAlignment="1">
      <alignment horizontal="left"/>
    </xf>
    <xf numFmtId="0" fontId="5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left"/>
    </xf>
    <xf numFmtId="1" fontId="6" fillId="0" borderId="89" xfId="0" applyNumberFormat="1" applyFont="1" applyBorder="1" applyAlignment="1">
      <alignment horizontal="center"/>
    </xf>
    <xf numFmtId="1" fontId="6" fillId="0" borderId="90" xfId="0" applyNumberFormat="1" applyFont="1" applyBorder="1" applyAlignment="1">
      <alignment horizontal="center"/>
    </xf>
    <xf numFmtId="1" fontId="6" fillId="0" borderId="89" xfId="0" applyNumberFormat="1" applyFont="1" applyBorder="1" applyAlignment="1">
      <alignment/>
    </xf>
    <xf numFmtId="1" fontId="6" fillId="0" borderId="91" xfId="0" applyNumberFormat="1" applyFont="1" applyBorder="1" applyAlignment="1">
      <alignment/>
    </xf>
    <xf numFmtId="0" fontId="5" fillId="0" borderId="92" xfId="0" applyFont="1" applyBorder="1" applyAlignment="1">
      <alignment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4" fillId="0" borderId="67" xfId="0" applyFont="1" applyBorder="1" applyAlignment="1">
      <alignment horizontal="left"/>
    </xf>
    <xf numFmtId="1" fontId="6" fillId="0" borderId="19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" fontId="6" fillId="0" borderId="9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right"/>
    </xf>
    <xf numFmtId="1" fontId="6" fillId="0" borderId="77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13" fillId="37" borderId="20" xfId="0" applyFont="1" applyFill="1" applyBorder="1" applyAlignment="1">
      <alignment horizontal="right"/>
    </xf>
    <xf numFmtId="0" fontId="13" fillId="37" borderId="20" xfId="0" applyFont="1" applyFill="1" applyBorder="1" applyAlignment="1">
      <alignment/>
    </xf>
    <xf numFmtId="0" fontId="13" fillId="37" borderId="0" xfId="0" applyFont="1" applyFill="1" applyAlignment="1">
      <alignment/>
    </xf>
    <xf numFmtId="0" fontId="13" fillId="37" borderId="30" xfId="0" applyFont="1" applyFill="1" applyBorder="1" applyAlignment="1">
      <alignment horizontal="right"/>
    </xf>
    <xf numFmtId="0" fontId="13" fillId="37" borderId="30" xfId="0" applyFont="1" applyFill="1" applyBorder="1" applyAlignment="1">
      <alignment/>
    </xf>
    <xf numFmtId="0" fontId="13" fillId="37" borderId="32" xfId="0" applyFont="1" applyFill="1" applyBorder="1" applyAlignment="1">
      <alignment horizontal="right"/>
    </xf>
    <xf numFmtId="0" fontId="13" fillId="37" borderId="32" xfId="0" applyFont="1" applyFill="1" applyBorder="1" applyAlignment="1">
      <alignment/>
    </xf>
    <xf numFmtId="0" fontId="5" fillId="37" borderId="0" xfId="0" applyFont="1" applyFill="1" applyAlignment="1">
      <alignment horizontal="right"/>
    </xf>
    <xf numFmtId="0" fontId="5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33" borderId="30" xfId="0" applyFont="1" applyFill="1" applyBorder="1" applyAlignment="1">
      <alignment horizontal="right"/>
    </xf>
    <xf numFmtId="0" fontId="13" fillId="33" borderId="30" xfId="0" applyFont="1" applyFill="1" applyBorder="1" applyAlignment="1">
      <alignment/>
    </xf>
    <xf numFmtId="0" fontId="13" fillId="36" borderId="20" xfId="0" applyFont="1" applyFill="1" applyBorder="1" applyAlignment="1">
      <alignment horizontal="right"/>
    </xf>
    <xf numFmtId="0" fontId="13" fillId="36" borderId="20" xfId="0" applyFont="1" applyFill="1" applyBorder="1" applyAlignment="1">
      <alignment/>
    </xf>
    <xf numFmtId="0" fontId="4" fillId="37" borderId="20" xfId="0" applyFont="1" applyFill="1" applyBorder="1" applyAlignment="1">
      <alignment horizontal="left"/>
    </xf>
    <xf numFmtId="0" fontId="4" fillId="37" borderId="30" xfId="0" applyFont="1" applyFill="1" applyBorder="1" applyAlignment="1">
      <alignment horizontal="left"/>
    </xf>
    <xf numFmtId="0" fontId="4" fillId="37" borderId="32" xfId="0" applyFont="1" applyFill="1" applyBorder="1" applyAlignment="1">
      <alignment horizontal="left"/>
    </xf>
    <xf numFmtId="49" fontId="5" fillId="37" borderId="0" xfId="0" applyNumberFormat="1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4" fillId="38" borderId="20" xfId="0" applyFont="1" applyFill="1" applyBorder="1" applyAlignment="1">
      <alignment horizontal="left"/>
    </xf>
    <xf numFmtId="0" fontId="4" fillId="38" borderId="30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right"/>
    </xf>
    <xf numFmtId="0" fontId="4" fillId="37" borderId="30" xfId="0" applyFont="1" applyFill="1" applyBorder="1" applyAlignment="1">
      <alignment horizontal="right"/>
    </xf>
    <xf numFmtId="0" fontId="4" fillId="37" borderId="32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68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20" fontId="46" fillId="0" borderId="96" xfId="0" applyNumberFormat="1" applyFont="1" applyBorder="1" applyAlignment="1">
      <alignment horizontal="center"/>
    </xf>
    <xf numFmtId="0" fontId="46" fillId="0" borderId="89" xfId="0" applyFont="1" applyBorder="1" applyAlignment="1">
      <alignment horizontal="center"/>
    </xf>
    <xf numFmtId="0" fontId="47" fillId="0" borderId="89" xfId="0" applyFont="1" applyBorder="1" applyAlignment="1">
      <alignment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8" fillId="0" borderId="8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96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top"/>
    </xf>
    <xf numFmtId="0" fontId="4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9" fillId="0" borderId="0" xfId="0" applyFont="1" applyFill="1" applyBorder="1" applyAlignment="1">
      <alignment vertical="center"/>
    </xf>
    <xf numFmtId="20" fontId="49" fillId="0" borderId="96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97" xfId="0" applyFont="1" applyFill="1" applyBorder="1" applyAlignment="1">
      <alignment horizontal="center"/>
    </xf>
    <xf numFmtId="0" fontId="48" fillId="0" borderId="97" xfId="0" applyFont="1" applyBorder="1" applyAlignment="1">
      <alignment horizontal="center"/>
    </xf>
    <xf numFmtId="0" fontId="48" fillId="0" borderId="98" xfId="0" applyFont="1" applyFill="1" applyBorder="1" applyAlignment="1">
      <alignment horizontal="center"/>
    </xf>
    <xf numFmtId="0" fontId="49" fillId="0" borderId="99" xfId="0" applyFont="1" applyFill="1" applyBorder="1" applyAlignment="1">
      <alignment horizontal="center"/>
    </xf>
    <xf numFmtId="0" fontId="48" fillId="0" borderId="98" xfId="0" applyFont="1" applyBorder="1" applyAlignment="1">
      <alignment horizontal="center"/>
    </xf>
    <xf numFmtId="20" fontId="49" fillId="0" borderId="79" xfId="0" applyNumberFormat="1" applyFont="1" applyFill="1" applyBorder="1" applyAlignment="1">
      <alignment horizontal="center"/>
    </xf>
    <xf numFmtId="0" fontId="49" fillId="0" borderId="30" xfId="0" applyFont="1" applyBorder="1" applyAlignment="1">
      <alignment horizontal="left"/>
    </xf>
    <xf numFmtId="20" fontId="49" fillId="0" borderId="79" xfId="0" applyNumberFormat="1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/>
    </xf>
    <xf numFmtId="0" fontId="49" fillId="0" borderId="89" xfId="0" applyFont="1" applyBorder="1" applyAlignment="1">
      <alignment horizontal="left"/>
    </xf>
    <xf numFmtId="0" fontId="49" fillId="0" borderId="89" xfId="0" applyFont="1" applyBorder="1" applyAlignment="1">
      <alignment horizontal="center"/>
    </xf>
    <xf numFmtId="0" fontId="49" fillId="0" borderId="100" xfId="0" applyFont="1" applyBorder="1" applyAlignment="1">
      <alignment horizontal="left"/>
    </xf>
    <xf numFmtId="0" fontId="49" fillId="0" borderId="100" xfId="0" applyFont="1" applyBorder="1" applyAlignment="1">
      <alignment horizontal="center"/>
    </xf>
    <xf numFmtId="0" fontId="49" fillId="0" borderId="96" xfId="0" applyFont="1" applyBorder="1" applyAlignment="1">
      <alignment horizontal="center"/>
    </xf>
    <xf numFmtId="16" fontId="49" fillId="0" borderId="30" xfId="0" applyNumberFormat="1" applyFont="1" applyBorder="1" applyAlignment="1">
      <alignment horizontal="center"/>
    </xf>
    <xf numFmtId="20" fontId="49" fillId="0" borderId="9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9" fillId="0" borderId="96" xfId="0" applyFont="1" applyBorder="1" applyAlignment="1">
      <alignment horizontal="left"/>
    </xf>
    <xf numFmtId="20" fontId="49" fillId="0" borderId="100" xfId="0" applyNumberFormat="1" applyFont="1" applyFill="1" applyBorder="1" applyAlignment="1">
      <alignment horizontal="center" vertical="center"/>
    </xf>
    <xf numFmtId="0" fontId="51" fillId="0" borderId="89" xfId="0" applyFont="1" applyBorder="1" applyAlignment="1">
      <alignment horizontal="center"/>
    </xf>
    <xf numFmtId="0" fontId="25" fillId="0" borderId="30" xfId="0" applyFont="1" applyFill="1" applyBorder="1" applyAlignment="1">
      <alignment horizontal="left"/>
    </xf>
    <xf numFmtId="0" fontId="49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left"/>
    </xf>
    <xf numFmtId="0" fontId="68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30" xfId="0" applyFont="1" applyFill="1" applyBorder="1" applyAlignment="1">
      <alignment horizontal="left"/>
    </xf>
    <xf numFmtId="0" fontId="49" fillId="0" borderId="3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20" fontId="25" fillId="0" borderId="79" xfId="0" applyNumberFormat="1" applyFont="1" applyFill="1" applyBorder="1" applyAlignment="1">
      <alignment horizontal="center"/>
    </xf>
    <xf numFmtId="0" fontId="25" fillId="0" borderId="89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20" fontId="49" fillId="0" borderId="89" xfId="0" applyNumberFormat="1" applyFont="1" applyFill="1" applyBorder="1" applyAlignment="1">
      <alignment horizontal="center"/>
    </xf>
    <xf numFmtId="0" fontId="49" fillId="0" borderId="89" xfId="0" applyFont="1" applyFill="1" applyBorder="1" applyAlignment="1">
      <alignment horizontal="center"/>
    </xf>
    <xf numFmtId="0" fontId="68" fillId="0" borderId="30" xfId="0" applyFont="1" applyFill="1" applyBorder="1" applyAlignment="1">
      <alignment horizontal="center"/>
    </xf>
    <xf numFmtId="0" fontId="68" fillId="0" borderId="30" xfId="0" applyFont="1" applyFill="1" applyBorder="1" applyAlignment="1">
      <alignment/>
    </xf>
    <xf numFmtId="0" fontId="51" fillId="0" borderId="3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10" xfId="0" applyFont="1" applyBorder="1" applyAlignment="1" applyProtection="1">
      <alignment/>
      <protection/>
    </xf>
    <xf numFmtId="0" fontId="24" fillId="0" borderId="25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26" xfId="0" applyFont="1" applyBorder="1" applyAlignment="1" applyProtection="1">
      <alignment/>
      <protection/>
    </xf>
    <xf numFmtId="0" fontId="70" fillId="0" borderId="0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10" fillId="0" borderId="101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102" xfId="0" applyNumberFormat="1" applyFont="1" applyBorder="1" applyAlignment="1">
      <alignment horizontal="center" vertical="center"/>
    </xf>
    <xf numFmtId="49" fontId="10" fillId="0" borderId="103" xfId="0" applyNumberFormat="1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5" fillId="0" borderId="106" xfId="0" applyFont="1" applyBorder="1" applyAlignment="1">
      <alignment horizontal="center" textRotation="255"/>
    </xf>
    <xf numFmtId="0" fontId="15" fillId="0" borderId="107" xfId="0" applyFont="1" applyBorder="1" applyAlignment="1">
      <alignment horizontal="center" textRotation="255"/>
    </xf>
    <xf numFmtId="0" fontId="15" fillId="0" borderId="108" xfId="0" applyFont="1" applyBorder="1" applyAlignment="1">
      <alignment horizontal="center" textRotation="255"/>
    </xf>
    <xf numFmtId="0" fontId="15" fillId="0" borderId="109" xfId="0" applyFont="1" applyBorder="1" applyAlignment="1">
      <alignment horizontal="center" textRotation="255"/>
    </xf>
    <xf numFmtId="0" fontId="12" fillId="0" borderId="106" xfId="0" applyFont="1" applyBorder="1" applyAlignment="1">
      <alignment horizontal="center" textRotation="255"/>
    </xf>
    <xf numFmtId="0" fontId="12" fillId="0" borderId="109" xfId="0" applyFont="1" applyBorder="1" applyAlignment="1">
      <alignment horizontal="center" textRotation="255"/>
    </xf>
    <xf numFmtId="0" fontId="25" fillId="0" borderId="89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5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Asztal\Apa\K&#233;zilabda\F&#337;nix\5.%20F&#337;nix%20Kupa\Eredm&#233;nyek\5_Fonix_LC99_eredmenye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99 eredmények"/>
      <sheetName val="LC99-A SER"/>
      <sheetName val="LC99-A tabella"/>
      <sheetName val="LC99-B SER"/>
      <sheetName val="LC99-B tabella"/>
      <sheetName val="LC99-C SER"/>
      <sheetName val="LC99-C tabella"/>
    </sheetNames>
    <sheetDataSet>
      <sheetData sheetId="1">
        <row r="3">
          <cell r="B3">
            <v>1</v>
          </cell>
        </row>
        <row r="8">
          <cell r="B8">
            <v>6</v>
          </cell>
        </row>
      </sheetData>
      <sheetData sheetId="3">
        <row r="3">
          <cell r="B3">
            <v>1</v>
          </cell>
        </row>
        <row r="8">
          <cell r="B8">
            <v>6</v>
          </cell>
        </row>
      </sheetData>
      <sheetData sheetId="5">
        <row r="3">
          <cell r="B3">
            <v>1</v>
          </cell>
        </row>
        <row r="8">
          <cell r="B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="85" zoomScaleSheetLayoutView="85" zoomScalePageLayoutView="0" workbookViewId="0" topLeftCell="A1">
      <selection activeCell="B45" sqref="B45"/>
    </sheetView>
  </sheetViews>
  <sheetFormatPr defaultColWidth="9.140625" defaultRowHeight="15"/>
  <cols>
    <col min="2" max="2" width="43.28125" style="0" bestFit="1" customWidth="1"/>
    <col min="3" max="3" width="3.8515625" style="0" customWidth="1"/>
    <col min="4" max="4" width="25.421875" style="0" customWidth="1"/>
    <col min="8" max="8" width="14.140625" style="0" customWidth="1"/>
    <col min="9" max="9" width="3.140625" style="0" customWidth="1"/>
    <col min="10" max="10" width="6.140625" style="0" customWidth="1"/>
    <col min="11" max="11" width="39.00390625" style="0" bestFit="1" customWidth="1"/>
    <col min="12" max="15" width="5.00390625" style="0" customWidth="1"/>
    <col min="16" max="18" width="6.7109375" style="0" customWidth="1"/>
    <col min="19" max="19" width="5.00390625" style="0" customWidth="1"/>
    <col min="20" max="20" width="15.28125" style="0" bestFit="1" customWidth="1"/>
  </cols>
  <sheetData>
    <row r="1" spans="1:10" ht="15">
      <c r="A1" s="246"/>
      <c r="B1" s="246"/>
      <c r="C1" s="247"/>
      <c r="D1" s="242"/>
      <c r="E1" s="243"/>
      <c r="F1" s="244"/>
      <c r="G1" s="245"/>
      <c r="J1" s="1" t="s">
        <v>87</v>
      </c>
    </row>
    <row r="2" spans="1:10" ht="15.75" thickBot="1">
      <c r="A2" s="263"/>
      <c r="B2" s="318" t="s">
        <v>86</v>
      </c>
      <c r="C2" s="318"/>
      <c r="D2" s="318"/>
      <c r="E2" s="249"/>
      <c r="F2" s="258"/>
      <c r="G2" s="259"/>
      <c r="J2" t="s">
        <v>88</v>
      </c>
    </row>
    <row r="3" spans="1:19" ht="15.75" thickBot="1">
      <c r="A3" s="249"/>
      <c r="B3" s="249"/>
      <c r="C3" s="249"/>
      <c r="D3" s="248"/>
      <c r="E3" s="249"/>
      <c r="F3" s="259"/>
      <c r="G3" s="259"/>
      <c r="J3" s="2" t="s">
        <v>7</v>
      </c>
      <c r="K3" s="3" t="s">
        <v>8</v>
      </c>
      <c r="L3" s="2" t="s">
        <v>9</v>
      </c>
      <c r="M3" s="4" t="s">
        <v>10</v>
      </c>
      <c r="N3" s="5" t="s">
        <v>11</v>
      </c>
      <c r="O3" s="6" t="s">
        <v>12</v>
      </c>
      <c r="P3" s="7" t="s">
        <v>13</v>
      </c>
      <c r="Q3" s="8" t="s">
        <v>14</v>
      </c>
      <c r="R3" s="9" t="s">
        <v>15</v>
      </c>
      <c r="S3" s="10" t="s">
        <v>16</v>
      </c>
    </row>
    <row r="4" spans="1:19" ht="18" thickBot="1">
      <c r="A4" s="253" t="s">
        <v>92</v>
      </c>
      <c r="B4" s="253"/>
      <c r="C4" s="253" t="s">
        <v>93</v>
      </c>
      <c r="D4" s="248"/>
      <c r="E4" s="253" t="s">
        <v>94</v>
      </c>
      <c r="F4" s="260"/>
      <c r="G4" s="260"/>
      <c r="J4" s="11" t="s">
        <v>17</v>
      </c>
      <c r="K4" s="152" t="str">
        <f>'L2005-A tabella'!Q13</f>
        <v>Dunaújvárosi KKA NKFT</v>
      </c>
      <c r="L4" s="13">
        <f>'L2005-A tabella'!R13</f>
        <v>3</v>
      </c>
      <c r="M4" s="153">
        <f>'L2005-A tabella'!S13</f>
        <v>3</v>
      </c>
      <c r="N4" s="154">
        <f>'L2005-A tabella'!T13</f>
        <v>0</v>
      </c>
      <c r="O4" s="15">
        <f>'L2005-A tabella'!U13</f>
        <v>0</v>
      </c>
      <c r="P4" s="155">
        <f>'L2005-A tabella'!V13</f>
        <v>79</v>
      </c>
      <c r="Q4" s="16">
        <f>'L2005-A tabella'!W13</f>
        <v>48</v>
      </c>
      <c r="R4" s="17">
        <f>'L2005-A tabella'!X13</f>
        <v>31</v>
      </c>
      <c r="S4" s="240">
        <f>'L2005-A tabella'!Y13</f>
        <v>6</v>
      </c>
    </row>
    <row r="5" spans="1:19" ht="18" thickBot="1">
      <c r="A5" s="312" t="s">
        <v>73</v>
      </c>
      <c r="B5" s="250"/>
      <c r="C5" s="312" t="s">
        <v>78</v>
      </c>
      <c r="D5" s="250"/>
      <c r="E5" s="313" t="s">
        <v>82</v>
      </c>
      <c r="F5" s="260"/>
      <c r="G5" s="260"/>
      <c r="J5" s="11" t="s">
        <v>18</v>
      </c>
      <c r="K5" s="152" t="str">
        <f>'L2005-A tabella'!Q14</f>
        <v>Debreceni SC-SI</v>
      </c>
      <c r="L5" s="13">
        <f>'L2005-A tabella'!R14</f>
        <v>3</v>
      </c>
      <c r="M5" s="153">
        <f>'L2005-A tabella'!S14</f>
        <v>2</v>
      </c>
      <c r="N5" s="154">
        <f>'L2005-A tabella'!T14</f>
        <v>0</v>
      </c>
      <c r="O5" s="15">
        <f>'L2005-A tabella'!U14</f>
        <v>1</v>
      </c>
      <c r="P5" s="155">
        <f>'L2005-A tabella'!V14</f>
        <v>76</v>
      </c>
      <c r="Q5" s="16">
        <f>'L2005-A tabella'!W14</f>
        <v>55</v>
      </c>
      <c r="R5" s="17">
        <f>'L2005-A tabella'!X14</f>
        <v>21</v>
      </c>
      <c r="S5" s="240">
        <f>'L2005-A tabella'!Y14</f>
        <v>4</v>
      </c>
    </row>
    <row r="6" spans="1:19" ht="18" thickBot="1">
      <c r="A6" s="312" t="s">
        <v>75</v>
      </c>
      <c r="B6" s="250"/>
      <c r="C6" s="312" t="s">
        <v>79</v>
      </c>
      <c r="D6" s="250"/>
      <c r="E6" s="312" t="s">
        <v>83</v>
      </c>
      <c r="F6" s="260"/>
      <c r="G6" s="260"/>
      <c r="J6" s="11" t="s">
        <v>19</v>
      </c>
      <c r="K6" s="152" t="str">
        <f>'L2005-A tabella'!Q15</f>
        <v>Fiatal Kézilabdások SE Algyő</v>
      </c>
      <c r="L6" s="13">
        <f>'L2005-A tabella'!R15</f>
        <v>3</v>
      </c>
      <c r="M6" s="153">
        <f>'L2005-A tabella'!S15</f>
        <v>1</v>
      </c>
      <c r="N6" s="154">
        <f>'L2005-A tabella'!T15</f>
        <v>0</v>
      </c>
      <c r="O6" s="15">
        <f>'L2005-A tabella'!U15</f>
        <v>2</v>
      </c>
      <c r="P6" s="155">
        <f>'L2005-A tabella'!V15</f>
        <v>56</v>
      </c>
      <c r="Q6" s="16">
        <f>'L2005-A tabella'!W15</f>
        <v>78</v>
      </c>
      <c r="R6" s="17">
        <f>'L2005-A tabella'!X15</f>
        <v>-22</v>
      </c>
      <c r="S6" s="240">
        <f>'L2005-A tabella'!Y15</f>
        <v>2</v>
      </c>
    </row>
    <row r="7" spans="1:19" ht="18" thickBot="1">
      <c r="A7" s="312" t="s">
        <v>76</v>
      </c>
      <c r="B7" s="250"/>
      <c r="C7" s="312" t="s">
        <v>80</v>
      </c>
      <c r="D7" s="250"/>
      <c r="E7" s="312" t="s">
        <v>84</v>
      </c>
      <c r="F7" s="260"/>
      <c r="G7" s="260"/>
      <c r="J7" s="11" t="s">
        <v>20</v>
      </c>
      <c r="K7" s="223" t="str">
        <f>'L2005-A tabella'!Q16</f>
        <v>XVI. kerületi KMSE</v>
      </c>
      <c r="L7" s="224">
        <f>'L2005-A tabella'!R16</f>
        <v>3</v>
      </c>
      <c r="M7" s="225">
        <f>'L2005-A tabella'!S16</f>
        <v>0</v>
      </c>
      <c r="N7" s="226">
        <f>'L2005-A tabella'!T16</f>
        <v>0</v>
      </c>
      <c r="O7" s="227">
        <f>'L2005-A tabella'!U16</f>
        <v>3</v>
      </c>
      <c r="P7" s="228">
        <f>'L2005-A tabella'!V16</f>
        <v>60</v>
      </c>
      <c r="Q7" s="229">
        <f>'L2005-A tabella'!W16</f>
        <v>90</v>
      </c>
      <c r="R7" s="230">
        <f>'L2005-A tabella'!X16</f>
        <v>-30</v>
      </c>
      <c r="S7" s="241">
        <f>'L2005-A tabella'!Y16</f>
        <v>0</v>
      </c>
    </row>
    <row r="8" spans="1:7" ht="15">
      <c r="A8" s="312" t="s">
        <v>77</v>
      </c>
      <c r="B8" s="250"/>
      <c r="C8" s="312" t="s">
        <v>81</v>
      </c>
      <c r="D8" s="250"/>
      <c r="E8" s="312" t="s">
        <v>85</v>
      </c>
      <c r="F8" s="260"/>
      <c r="G8" s="260"/>
    </row>
    <row r="9" spans="1:10" ht="15.75" thickBot="1">
      <c r="A9" s="249"/>
      <c r="B9" s="249"/>
      <c r="C9" s="249"/>
      <c r="D9" s="248"/>
      <c r="E9" s="264"/>
      <c r="F9" s="260"/>
      <c r="G9" s="260"/>
      <c r="J9" t="s">
        <v>89</v>
      </c>
    </row>
    <row r="10" spans="1:19" ht="15.75" thickBot="1">
      <c r="A10" s="251"/>
      <c r="B10" s="251"/>
      <c r="C10" s="251"/>
      <c r="D10" s="251"/>
      <c r="E10" s="249"/>
      <c r="F10" s="259"/>
      <c r="G10" s="259"/>
      <c r="J10" s="2" t="s">
        <v>7</v>
      </c>
      <c r="K10" s="3" t="s">
        <v>8</v>
      </c>
      <c r="L10" s="2" t="s">
        <v>9</v>
      </c>
      <c r="M10" s="20" t="s">
        <v>10</v>
      </c>
      <c r="N10" s="5" t="s">
        <v>11</v>
      </c>
      <c r="O10" s="21" t="s">
        <v>12</v>
      </c>
      <c r="P10" s="7" t="s">
        <v>13</v>
      </c>
      <c r="Q10" s="8" t="s">
        <v>14</v>
      </c>
      <c r="R10" s="9" t="s">
        <v>15</v>
      </c>
      <c r="S10" s="22" t="s">
        <v>16</v>
      </c>
    </row>
    <row r="11" spans="1:19" ht="18" thickBot="1">
      <c r="A11" s="252"/>
      <c r="B11" s="252"/>
      <c r="C11" s="252"/>
      <c r="D11" s="252"/>
      <c r="E11" s="252"/>
      <c r="F11" s="259"/>
      <c r="G11" s="259"/>
      <c r="J11" s="11" t="s">
        <v>17</v>
      </c>
      <c r="K11" s="19" t="str">
        <f>'L2005-B tabella'!Q13</f>
        <v>K. Szeged SE</v>
      </c>
      <c r="L11" s="186">
        <f>'L2005-B tabella'!R13</f>
        <v>3</v>
      </c>
      <c r="M11" s="187">
        <f>'L2005-B tabella'!S13</f>
        <v>3</v>
      </c>
      <c r="N11" s="188">
        <f>'L2005-B tabella'!T13</f>
        <v>0</v>
      </c>
      <c r="O11" s="189">
        <f>'L2005-B tabella'!U13</f>
        <v>0</v>
      </c>
      <c r="P11" s="190">
        <f>'L2005-B tabella'!V13</f>
        <v>65</v>
      </c>
      <c r="Q11" s="191">
        <f>'L2005-B tabella'!W13</f>
        <v>47</v>
      </c>
      <c r="R11" s="192">
        <f>'L2005-B tabella'!X13</f>
        <v>18</v>
      </c>
      <c r="S11" s="23">
        <f>'L2005-B tabella'!Y13</f>
        <v>6</v>
      </c>
    </row>
    <row r="12" spans="1:19" ht="18" thickBot="1">
      <c r="A12" s="252"/>
      <c r="B12" s="252"/>
      <c r="C12" s="252"/>
      <c r="D12" s="252"/>
      <c r="E12" s="252"/>
      <c r="F12" s="259"/>
      <c r="G12" s="259"/>
      <c r="J12" s="11" t="s">
        <v>18</v>
      </c>
      <c r="K12" s="19" t="str">
        <f>'L2005-B tabella'!Q14</f>
        <v>Kozármisleny SE</v>
      </c>
      <c r="L12" s="186">
        <f>'L2005-B tabella'!R14</f>
        <v>3</v>
      </c>
      <c r="M12" s="187">
        <f>'L2005-B tabella'!S14</f>
        <v>2</v>
      </c>
      <c r="N12" s="188">
        <f>'L2005-B tabella'!T14</f>
        <v>0</v>
      </c>
      <c r="O12" s="189">
        <f>'L2005-B tabella'!U14</f>
        <v>1</v>
      </c>
      <c r="P12" s="190">
        <f>'L2005-B tabella'!V14</f>
        <v>57</v>
      </c>
      <c r="Q12" s="191">
        <f>'L2005-B tabella'!W14</f>
        <v>42</v>
      </c>
      <c r="R12" s="192">
        <f>'L2005-B tabella'!X14</f>
        <v>15</v>
      </c>
      <c r="S12" s="23">
        <f>'L2005-B tabella'!Y14</f>
        <v>4</v>
      </c>
    </row>
    <row r="13" spans="1:19" ht="18" thickBot="1">
      <c r="A13" s="267"/>
      <c r="B13" s="272" t="s">
        <v>95</v>
      </c>
      <c r="C13" s="268"/>
      <c r="D13" s="269"/>
      <c r="E13" s="269"/>
      <c r="F13" s="268"/>
      <c r="G13" s="259"/>
      <c r="J13" s="11" t="s">
        <v>19</v>
      </c>
      <c r="K13" s="19" t="str">
        <f>'L2005-B tabella'!Q15</f>
        <v>Tiszavasvári SE</v>
      </c>
      <c r="L13" s="186">
        <f>'L2005-B tabella'!R15</f>
        <v>3</v>
      </c>
      <c r="M13" s="187">
        <f>'L2005-B tabella'!S15</f>
        <v>0</v>
      </c>
      <c r="N13" s="188">
        <f>'L2005-B tabella'!T15</f>
        <v>1</v>
      </c>
      <c r="O13" s="189">
        <f>'L2005-B tabella'!U15</f>
        <v>2</v>
      </c>
      <c r="P13" s="190">
        <f>'L2005-B tabella'!V15</f>
        <v>48</v>
      </c>
      <c r="Q13" s="191">
        <f>'L2005-B tabella'!W15</f>
        <v>59</v>
      </c>
      <c r="R13" s="192">
        <f>'L2005-B tabella'!X15</f>
        <v>-11</v>
      </c>
      <c r="S13" s="23">
        <f>'L2005-B tabella'!Y15</f>
        <v>1</v>
      </c>
    </row>
    <row r="14" spans="1:19" ht="18" thickBot="1">
      <c r="A14" s="269"/>
      <c r="B14" s="268"/>
      <c r="C14" s="268"/>
      <c r="D14" s="269"/>
      <c r="E14" s="269"/>
      <c r="F14" s="268"/>
      <c r="G14" s="259"/>
      <c r="J14" s="11" t="s">
        <v>20</v>
      </c>
      <c r="K14" s="19" t="str">
        <f>'L2005-B tabella'!Q16</f>
        <v>Szombathelyi Haladás VSE</v>
      </c>
      <c r="L14" s="231">
        <f>'L2005-B tabella'!R16</f>
        <v>3</v>
      </c>
      <c r="M14" s="232">
        <f>'L2005-B tabella'!S16</f>
        <v>0</v>
      </c>
      <c r="N14" s="233">
        <f>'L2005-B tabella'!T16</f>
        <v>1</v>
      </c>
      <c r="O14" s="189">
        <f>'L2005-B tabella'!U16</f>
        <v>2</v>
      </c>
      <c r="P14" s="234">
        <f>'L2005-B tabella'!V16</f>
        <v>40</v>
      </c>
      <c r="Q14" s="235">
        <f>'L2005-B tabella'!W16</f>
        <v>62</v>
      </c>
      <c r="R14" s="236">
        <f>'L2005-B tabella'!X16</f>
        <v>-22</v>
      </c>
      <c r="S14" s="237">
        <f>'L2005-B tabella'!Y16</f>
        <v>1</v>
      </c>
    </row>
    <row r="15" spans="1:7" ht="14.25">
      <c r="A15" s="273" t="s">
        <v>1</v>
      </c>
      <c r="B15" s="273" t="s">
        <v>2</v>
      </c>
      <c r="C15" s="273"/>
      <c r="D15" s="273"/>
      <c r="E15" s="273" t="s">
        <v>3</v>
      </c>
      <c r="F15" s="273" t="s">
        <v>4</v>
      </c>
      <c r="G15" s="274" t="s">
        <v>5</v>
      </c>
    </row>
    <row r="16" spans="1:14" ht="15" thickBot="1">
      <c r="A16" s="271">
        <v>0.5208333333333334</v>
      </c>
      <c r="B16" s="282" t="s">
        <v>105</v>
      </c>
      <c r="C16" s="282"/>
      <c r="D16" s="282" t="s">
        <v>106</v>
      </c>
      <c r="E16" s="283" t="s">
        <v>102</v>
      </c>
      <c r="F16" s="293" t="s">
        <v>107</v>
      </c>
      <c r="G16" s="266" t="s">
        <v>110</v>
      </c>
      <c r="J16" t="s">
        <v>90</v>
      </c>
      <c r="N16" t="s">
        <v>0</v>
      </c>
    </row>
    <row r="17" spans="1:19" ht="15" thickBot="1">
      <c r="A17" s="278">
        <v>0.6180555555555556</v>
      </c>
      <c r="B17" s="279" t="s">
        <v>84</v>
      </c>
      <c r="C17" s="279"/>
      <c r="D17" s="279" t="s">
        <v>82</v>
      </c>
      <c r="E17" s="262" t="s">
        <v>98</v>
      </c>
      <c r="F17" s="262" t="s">
        <v>99</v>
      </c>
      <c r="G17" s="266" t="s">
        <v>111</v>
      </c>
      <c r="J17" s="24" t="s">
        <v>7</v>
      </c>
      <c r="K17" s="25" t="s">
        <v>8</v>
      </c>
      <c r="L17" s="2" t="s">
        <v>9</v>
      </c>
      <c r="M17" s="20" t="s">
        <v>10</v>
      </c>
      <c r="N17" s="5" t="s">
        <v>11</v>
      </c>
      <c r="O17" s="21" t="s">
        <v>12</v>
      </c>
      <c r="P17" s="7" t="s">
        <v>13</v>
      </c>
      <c r="Q17" s="8" t="s">
        <v>14</v>
      </c>
      <c r="R17" s="9" t="s">
        <v>15</v>
      </c>
      <c r="S17" s="26" t="s">
        <v>16</v>
      </c>
    </row>
    <row r="18" spans="1:19" ht="18" thickBot="1">
      <c r="A18" s="280">
        <v>0.6180555555555556</v>
      </c>
      <c r="B18" s="279" t="s">
        <v>83</v>
      </c>
      <c r="C18" s="279"/>
      <c r="D18" s="279" t="s">
        <v>85</v>
      </c>
      <c r="E18" s="262" t="s">
        <v>98</v>
      </c>
      <c r="F18" s="262" t="s">
        <v>107</v>
      </c>
      <c r="G18" s="266" t="s">
        <v>112</v>
      </c>
      <c r="J18" s="27" t="s">
        <v>17</v>
      </c>
      <c r="K18" s="28" t="str">
        <f>'L2005-C tabella'!Q13</f>
        <v>Győri ETO KC</v>
      </c>
      <c r="L18" s="29">
        <f>'L2005-C tabella'!R13</f>
        <v>3</v>
      </c>
      <c r="M18" s="30">
        <f>'L2005-C tabella'!S13</f>
        <v>3</v>
      </c>
      <c r="N18" s="31">
        <f>'L2005-C tabella'!T13</f>
        <v>0</v>
      </c>
      <c r="O18" s="32">
        <f>'L2005-C tabella'!U13</f>
        <v>0</v>
      </c>
      <c r="P18" s="33">
        <f>'L2005-C tabella'!V13</f>
        <v>77</v>
      </c>
      <c r="Q18" s="34">
        <f>'L2005-C tabella'!W13</f>
        <v>50</v>
      </c>
      <c r="R18" s="35">
        <f>'L2005-C tabella'!X13</f>
        <v>27</v>
      </c>
      <c r="S18" s="36">
        <f>'L2005-C tabella'!Y13</f>
        <v>6</v>
      </c>
    </row>
    <row r="19" spans="1:19" ht="18" thickBot="1">
      <c r="A19" s="278">
        <v>0.6458333333333334</v>
      </c>
      <c r="B19" s="279" t="s">
        <v>81</v>
      </c>
      <c r="C19" s="279"/>
      <c r="D19" s="279" t="s">
        <v>78</v>
      </c>
      <c r="E19" s="262" t="s">
        <v>103</v>
      </c>
      <c r="F19" s="262" t="s">
        <v>109</v>
      </c>
      <c r="G19" s="266" t="s">
        <v>113</v>
      </c>
      <c r="J19" s="27" t="s">
        <v>18</v>
      </c>
      <c r="K19" s="28" t="str">
        <f>'L2005-C tabella'!Q14</f>
        <v>Gyömrői KA</v>
      </c>
      <c r="L19" s="29">
        <f>'L2005-C tabella'!R14</f>
        <v>3</v>
      </c>
      <c r="M19" s="30">
        <f>'L2005-C tabella'!S14</f>
        <v>2</v>
      </c>
      <c r="N19" s="31">
        <f>'L2005-C tabella'!T14</f>
        <v>0</v>
      </c>
      <c r="O19" s="32">
        <f>'L2005-C tabella'!U14</f>
        <v>1</v>
      </c>
      <c r="P19" s="33">
        <f>'L2005-C tabella'!V14</f>
        <v>86</v>
      </c>
      <c r="Q19" s="34">
        <f>'L2005-C tabella'!W14</f>
        <v>45</v>
      </c>
      <c r="R19" s="35">
        <f>'L2005-C tabella'!X14</f>
        <v>41</v>
      </c>
      <c r="S19" s="36">
        <f>'L2005-C tabella'!Y14</f>
        <v>4</v>
      </c>
    </row>
    <row r="20" spans="1:19" ht="18" thickBot="1">
      <c r="A20" s="278">
        <v>0.6875</v>
      </c>
      <c r="B20" s="279" t="s">
        <v>79</v>
      </c>
      <c r="C20" s="279"/>
      <c r="D20" s="279" t="s">
        <v>80</v>
      </c>
      <c r="E20" s="262" t="s">
        <v>103</v>
      </c>
      <c r="F20" s="281" t="s">
        <v>107</v>
      </c>
      <c r="G20" s="266" t="s">
        <v>114</v>
      </c>
      <c r="J20" s="27" t="s">
        <v>19</v>
      </c>
      <c r="K20" s="28" t="str">
        <f>'L2005-C tabella'!Q15</f>
        <v>Hódmezővásárhelyi LKC</v>
      </c>
      <c r="L20" s="29">
        <f>'L2005-C tabella'!R15</f>
        <v>3</v>
      </c>
      <c r="M20" s="30">
        <f>'L2005-C tabella'!S15</f>
        <v>1</v>
      </c>
      <c r="N20" s="31">
        <f>'L2005-C tabella'!T15</f>
        <v>0</v>
      </c>
      <c r="O20" s="32">
        <f>'L2005-C tabella'!U15</f>
        <v>2</v>
      </c>
      <c r="P20" s="33">
        <f>'L2005-C tabella'!V15</f>
        <v>69</v>
      </c>
      <c r="Q20" s="34">
        <f>'L2005-C tabella'!W15</f>
        <v>59</v>
      </c>
      <c r="R20" s="35">
        <f>'L2005-C tabella'!X15</f>
        <v>10</v>
      </c>
      <c r="S20" s="36">
        <f>'L2005-C tabella'!Y15</f>
        <v>2</v>
      </c>
    </row>
    <row r="21" spans="1:19" ht="18" thickBot="1">
      <c r="A21" s="271">
        <v>0.75</v>
      </c>
      <c r="B21" s="291" t="s">
        <v>100</v>
      </c>
      <c r="C21" s="291"/>
      <c r="D21" s="291" t="s">
        <v>101</v>
      </c>
      <c r="E21" s="286" t="s">
        <v>102</v>
      </c>
      <c r="F21" s="286" t="s">
        <v>99</v>
      </c>
      <c r="G21" s="266" t="s">
        <v>115</v>
      </c>
      <c r="J21" s="27" t="s">
        <v>20</v>
      </c>
      <c r="K21" s="28" t="str">
        <f>'L2005-C tabella'!Q16</f>
        <v>KK Hajdúszoboszló</v>
      </c>
      <c r="L21" s="29">
        <f>'L2005-C tabella'!R16</f>
        <v>3</v>
      </c>
      <c r="M21" s="30">
        <f>'L2005-C tabella'!S16</f>
        <v>0</v>
      </c>
      <c r="N21" s="31">
        <f>'L2005-C tabella'!T16</f>
        <v>0</v>
      </c>
      <c r="O21" s="32">
        <f>'L2005-C tabella'!U16</f>
        <v>3</v>
      </c>
      <c r="P21" s="33">
        <f>'L2005-C tabella'!V16</f>
        <v>24</v>
      </c>
      <c r="Q21" s="34">
        <f>'L2005-C tabella'!W16</f>
        <v>102</v>
      </c>
      <c r="R21" s="35">
        <f>'L2005-C tabella'!X16</f>
        <v>-78</v>
      </c>
      <c r="S21" s="36">
        <f>'L2005-C tabella'!Y16</f>
        <v>0</v>
      </c>
    </row>
    <row r="22" spans="10:19" ht="14.25">
      <c r="J22" s="194"/>
      <c r="K22" s="194"/>
      <c r="L22" s="194"/>
      <c r="M22" s="194"/>
      <c r="N22" s="194"/>
      <c r="O22" s="194"/>
      <c r="P22" s="194"/>
      <c r="Q22" s="194"/>
      <c r="R22" s="194"/>
      <c r="S22" s="194"/>
    </row>
    <row r="23" spans="1:10" ht="18" thickBot="1">
      <c r="A23" s="270"/>
      <c r="B23" s="272" t="s">
        <v>96</v>
      </c>
      <c r="C23" s="270"/>
      <c r="D23" s="270"/>
      <c r="E23" s="270"/>
      <c r="F23" s="270"/>
      <c r="G23" s="265"/>
      <c r="J23" s="193" t="s">
        <v>63</v>
      </c>
    </row>
    <row r="24" spans="1:19" ht="15.75" thickBot="1">
      <c r="A24" s="269"/>
      <c r="C24" s="71"/>
      <c r="D24" s="268"/>
      <c r="E24" s="268"/>
      <c r="F24" s="268"/>
      <c r="G24" s="258"/>
      <c r="J24" s="24" t="s">
        <v>7</v>
      </c>
      <c r="K24" s="25" t="s">
        <v>8</v>
      </c>
      <c r="L24" s="2" t="s">
        <v>9</v>
      </c>
      <c r="M24" s="20" t="s">
        <v>10</v>
      </c>
      <c r="N24" s="5" t="s">
        <v>11</v>
      </c>
      <c r="O24" s="21" t="s">
        <v>12</v>
      </c>
      <c r="P24" s="7" t="s">
        <v>13</v>
      </c>
      <c r="Q24" s="8" t="s">
        <v>14</v>
      </c>
      <c r="R24" s="9" t="s">
        <v>15</v>
      </c>
      <c r="S24" s="26" t="s">
        <v>16</v>
      </c>
    </row>
    <row r="25" spans="1:19" ht="18" thickBot="1">
      <c r="A25" s="275" t="s">
        <v>1</v>
      </c>
      <c r="B25" s="275" t="s">
        <v>2</v>
      </c>
      <c r="C25" s="275"/>
      <c r="D25" s="275"/>
      <c r="E25" s="275" t="s">
        <v>3</v>
      </c>
      <c r="F25" s="275" t="s">
        <v>4</v>
      </c>
      <c r="G25" s="261" t="s">
        <v>5</v>
      </c>
      <c r="J25" s="27" t="s">
        <v>17</v>
      </c>
      <c r="K25" s="238" t="s">
        <v>80</v>
      </c>
      <c r="L25" s="29">
        <v>2</v>
      </c>
      <c r="M25" s="30">
        <v>2</v>
      </c>
      <c r="N25" s="31">
        <v>0</v>
      </c>
      <c r="O25" s="32">
        <v>0</v>
      </c>
      <c r="P25" s="33">
        <v>48</v>
      </c>
      <c r="Q25" s="34">
        <v>39</v>
      </c>
      <c r="R25" s="35">
        <f>P25-Q25</f>
        <v>9</v>
      </c>
      <c r="S25" s="36">
        <f>(M25*2)+(N25*1)</f>
        <v>4</v>
      </c>
    </row>
    <row r="26" spans="1:19" ht="18" thickBot="1">
      <c r="A26" s="278">
        <v>0.3541666666666667</v>
      </c>
      <c r="B26" s="300" t="s">
        <v>84</v>
      </c>
      <c r="C26" s="298"/>
      <c r="D26" s="300" t="s">
        <v>85</v>
      </c>
      <c r="E26" s="301" t="s">
        <v>98</v>
      </c>
      <c r="F26" s="302" t="s">
        <v>109</v>
      </c>
      <c r="G26" s="262" t="s">
        <v>117</v>
      </c>
      <c r="J26" s="27" t="s">
        <v>18</v>
      </c>
      <c r="K26" s="238" t="s">
        <v>82</v>
      </c>
      <c r="L26" s="29">
        <v>2</v>
      </c>
      <c r="M26" s="30">
        <v>0</v>
      </c>
      <c r="N26" s="31">
        <v>1</v>
      </c>
      <c r="O26" s="32">
        <v>1</v>
      </c>
      <c r="P26" s="33">
        <v>41</v>
      </c>
      <c r="Q26" s="34">
        <v>43</v>
      </c>
      <c r="R26" s="35">
        <f>P26-Q26</f>
        <v>-2</v>
      </c>
      <c r="S26" s="36">
        <f>(M26*2)+(N26*1)</f>
        <v>1</v>
      </c>
    </row>
    <row r="27" spans="1:19" ht="18" thickBot="1">
      <c r="A27" s="278">
        <v>0.3888888888888889</v>
      </c>
      <c r="B27" s="294" t="s">
        <v>116</v>
      </c>
      <c r="C27" s="295"/>
      <c r="D27" s="294" t="s">
        <v>101</v>
      </c>
      <c r="E27" s="301" t="s">
        <v>102</v>
      </c>
      <c r="F27" s="302" t="s">
        <v>107</v>
      </c>
      <c r="G27" s="287" t="s">
        <v>118</v>
      </c>
      <c r="J27" s="27" t="s">
        <v>19</v>
      </c>
      <c r="K27" s="238" t="s">
        <v>77</v>
      </c>
      <c r="L27" s="29">
        <v>2</v>
      </c>
      <c r="M27" s="30">
        <v>0</v>
      </c>
      <c r="N27" s="31">
        <v>1</v>
      </c>
      <c r="O27" s="32">
        <v>1</v>
      </c>
      <c r="P27" s="33">
        <v>36</v>
      </c>
      <c r="Q27" s="34">
        <v>43</v>
      </c>
      <c r="R27" s="35">
        <f>P27-Q27</f>
        <v>-7</v>
      </c>
      <c r="S27" s="36">
        <f>(M27*2)+(N27*1)</f>
        <v>1</v>
      </c>
    </row>
    <row r="28" spans="1:7" ht="14.25">
      <c r="A28" s="278">
        <v>0.4513888888888889</v>
      </c>
      <c r="B28" s="299" t="s">
        <v>82</v>
      </c>
      <c r="C28" s="295"/>
      <c r="D28" s="299" t="s">
        <v>83</v>
      </c>
      <c r="E28" s="301" t="s">
        <v>98</v>
      </c>
      <c r="F28" s="302" t="s">
        <v>99</v>
      </c>
      <c r="G28" s="262" t="s">
        <v>119</v>
      </c>
    </row>
    <row r="29" spans="1:10" ht="18" thickBot="1">
      <c r="A29" s="278">
        <v>0.4583333333333333</v>
      </c>
      <c r="B29" s="296" t="s">
        <v>106</v>
      </c>
      <c r="C29" s="296"/>
      <c r="D29" s="296" t="s">
        <v>100</v>
      </c>
      <c r="E29" s="301" t="s">
        <v>102</v>
      </c>
      <c r="F29" s="302" t="s">
        <v>107</v>
      </c>
      <c r="G29" s="262" t="s">
        <v>120</v>
      </c>
      <c r="J29" s="193" t="s">
        <v>64</v>
      </c>
    </row>
    <row r="30" spans="1:19" ht="15" thickBot="1">
      <c r="A30" s="278">
        <v>0.47222222222222227</v>
      </c>
      <c r="B30" s="294" t="s">
        <v>80</v>
      </c>
      <c r="C30" s="298"/>
      <c r="D30" s="294" t="s">
        <v>81</v>
      </c>
      <c r="E30" s="301" t="s">
        <v>103</v>
      </c>
      <c r="F30" s="302" t="s">
        <v>109</v>
      </c>
      <c r="G30" s="262" t="s">
        <v>121</v>
      </c>
      <c r="J30" s="24" t="s">
        <v>7</v>
      </c>
      <c r="K30" s="25" t="s">
        <v>8</v>
      </c>
      <c r="L30" s="2" t="s">
        <v>9</v>
      </c>
      <c r="M30" s="20" t="s">
        <v>10</v>
      </c>
      <c r="N30" s="5" t="s">
        <v>11</v>
      </c>
      <c r="O30" s="21" t="s">
        <v>12</v>
      </c>
      <c r="P30" s="7" t="s">
        <v>13</v>
      </c>
      <c r="Q30" s="8" t="s">
        <v>14</v>
      </c>
      <c r="R30" s="9" t="s">
        <v>15</v>
      </c>
      <c r="S30" s="26" t="s">
        <v>16</v>
      </c>
    </row>
    <row r="31" spans="1:19" ht="18" thickBot="1">
      <c r="A31" s="278">
        <v>0.4930555555555556</v>
      </c>
      <c r="B31" s="296" t="s">
        <v>78</v>
      </c>
      <c r="C31" s="296"/>
      <c r="D31" s="296" t="s">
        <v>79</v>
      </c>
      <c r="E31" s="301" t="s">
        <v>103</v>
      </c>
      <c r="F31" s="302" t="s">
        <v>107</v>
      </c>
      <c r="G31" s="262" t="s">
        <v>122</v>
      </c>
      <c r="J31" s="27" t="s">
        <v>20</v>
      </c>
      <c r="K31" s="238" t="s">
        <v>79</v>
      </c>
      <c r="L31" s="29">
        <v>2</v>
      </c>
      <c r="M31" s="30">
        <v>1</v>
      </c>
      <c r="N31" s="31">
        <v>0</v>
      </c>
      <c r="O31" s="32">
        <v>1</v>
      </c>
      <c r="P31" s="33">
        <v>42</v>
      </c>
      <c r="Q31" s="34">
        <v>40</v>
      </c>
      <c r="R31" s="35">
        <f>P31-Q31</f>
        <v>2</v>
      </c>
      <c r="S31" s="36">
        <f>(M31*2)+(N31*1)</f>
        <v>2</v>
      </c>
    </row>
    <row r="32" spans="1:19" ht="18" thickBot="1">
      <c r="A32" s="278">
        <v>0.5902777777777778</v>
      </c>
      <c r="B32" s="300" t="s">
        <v>85</v>
      </c>
      <c r="C32" s="298"/>
      <c r="D32" s="300" t="s">
        <v>82</v>
      </c>
      <c r="E32" s="301" t="s">
        <v>98</v>
      </c>
      <c r="F32" s="302" t="s">
        <v>109</v>
      </c>
      <c r="G32" s="262" t="s">
        <v>123</v>
      </c>
      <c r="J32" s="27" t="s">
        <v>22</v>
      </c>
      <c r="K32" s="238" t="s">
        <v>84</v>
      </c>
      <c r="L32" s="29">
        <v>2</v>
      </c>
      <c r="M32" s="30">
        <v>1</v>
      </c>
      <c r="N32" s="31">
        <v>0</v>
      </c>
      <c r="O32" s="32">
        <v>1</v>
      </c>
      <c r="P32" s="33">
        <v>36</v>
      </c>
      <c r="Q32" s="34">
        <v>36</v>
      </c>
      <c r="R32" s="35">
        <f>P32-Q32</f>
        <v>0</v>
      </c>
      <c r="S32" s="36">
        <f>(M32*2)+(N32*1)</f>
        <v>2</v>
      </c>
    </row>
    <row r="33" spans="1:19" ht="18" thickBot="1">
      <c r="A33" s="303">
        <v>0.625</v>
      </c>
      <c r="B33" s="297" t="s">
        <v>83</v>
      </c>
      <c r="C33" s="298"/>
      <c r="D33" s="294" t="s">
        <v>84</v>
      </c>
      <c r="E33" s="301" t="s">
        <v>98</v>
      </c>
      <c r="F33" s="302" t="s">
        <v>109</v>
      </c>
      <c r="G33" s="262" t="s">
        <v>124</v>
      </c>
      <c r="J33" s="27" t="s">
        <v>23</v>
      </c>
      <c r="K33" s="238" t="s">
        <v>73</v>
      </c>
      <c r="L33" s="29">
        <v>2</v>
      </c>
      <c r="M33" s="30">
        <v>1</v>
      </c>
      <c r="N33" s="31">
        <v>0</v>
      </c>
      <c r="O33" s="32">
        <v>1</v>
      </c>
      <c r="P33" s="33">
        <v>41</v>
      </c>
      <c r="Q33" s="34">
        <v>43</v>
      </c>
      <c r="R33" s="35">
        <f>P33-Q33</f>
        <v>-2</v>
      </c>
      <c r="S33" s="36">
        <f>(M33*2)+(N33*1)</f>
        <v>2</v>
      </c>
    </row>
    <row r="34" spans="1:7" ht="14.25">
      <c r="A34" s="278">
        <v>0.6597222222222222</v>
      </c>
      <c r="B34" s="294" t="s">
        <v>100</v>
      </c>
      <c r="C34" s="294"/>
      <c r="D34" s="294" t="s">
        <v>116</v>
      </c>
      <c r="E34" s="301" t="s">
        <v>102</v>
      </c>
      <c r="F34" s="302" t="s">
        <v>107</v>
      </c>
      <c r="G34" s="276" t="s">
        <v>125</v>
      </c>
    </row>
    <row r="35" spans="1:10" ht="18" thickBot="1">
      <c r="A35" s="303">
        <v>0.6805555555555555</v>
      </c>
      <c r="B35" s="297" t="s">
        <v>80</v>
      </c>
      <c r="C35" s="298"/>
      <c r="D35" s="299" t="s">
        <v>78</v>
      </c>
      <c r="E35" s="301" t="s">
        <v>103</v>
      </c>
      <c r="F35" s="302" t="s">
        <v>99</v>
      </c>
      <c r="G35" s="288" t="s">
        <v>126</v>
      </c>
      <c r="J35" s="193" t="s">
        <v>65</v>
      </c>
    </row>
    <row r="36" spans="1:19" ht="15" thickBot="1">
      <c r="A36" s="271">
        <v>0.6944444444444445</v>
      </c>
      <c r="B36" s="297" t="s">
        <v>101</v>
      </c>
      <c r="C36" s="294"/>
      <c r="D36" s="294" t="s">
        <v>106</v>
      </c>
      <c r="E36" s="301" t="s">
        <v>102</v>
      </c>
      <c r="F36" s="304" t="s">
        <v>107</v>
      </c>
      <c r="G36" s="262" t="s">
        <v>127</v>
      </c>
      <c r="J36" s="24" t="s">
        <v>7</v>
      </c>
      <c r="K36" s="25" t="s">
        <v>8</v>
      </c>
      <c r="L36" s="2" t="s">
        <v>9</v>
      </c>
      <c r="M36" s="20" t="s">
        <v>10</v>
      </c>
      <c r="N36" s="5" t="s">
        <v>11</v>
      </c>
      <c r="O36" s="21" t="s">
        <v>12</v>
      </c>
      <c r="P36" s="7" t="s">
        <v>13</v>
      </c>
      <c r="Q36" s="8" t="s">
        <v>14</v>
      </c>
      <c r="R36" s="9" t="s">
        <v>15</v>
      </c>
      <c r="S36" s="26" t="s">
        <v>16</v>
      </c>
    </row>
    <row r="37" spans="1:19" ht="18" thickBot="1">
      <c r="A37" s="278">
        <v>0.7430555555555555</v>
      </c>
      <c r="B37" s="296" t="s">
        <v>79</v>
      </c>
      <c r="C37" s="296"/>
      <c r="D37" s="296" t="s">
        <v>81</v>
      </c>
      <c r="E37" s="301" t="s">
        <v>103</v>
      </c>
      <c r="F37" s="302" t="s">
        <v>99</v>
      </c>
      <c r="G37" s="262" t="s">
        <v>128</v>
      </c>
      <c r="J37" s="27" t="s">
        <v>66</v>
      </c>
      <c r="K37" s="238" t="s">
        <v>83</v>
      </c>
      <c r="L37" s="29">
        <v>2</v>
      </c>
      <c r="M37" s="30">
        <v>2</v>
      </c>
      <c r="N37" s="31">
        <v>0</v>
      </c>
      <c r="O37" s="32">
        <v>0</v>
      </c>
      <c r="P37" s="33">
        <v>48</v>
      </c>
      <c r="Q37" s="34">
        <v>33</v>
      </c>
      <c r="R37" s="35">
        <f>P37-Q37</f>
        <v>15</v>
      </c>
      <c r="S37" s="36">
        <f>(M37*2)+(N37*1)</f>
        <v>4</v>
      </c>
    </row>
    <row r="38" spans="1:19" ht="18" thickBot="1">
      <c r="A38" s="292"/>
      <c r="B38" s="284"/>
      <c r="C38" s="284"/>
      <c r="D38" s="284"/>
      <c r="E38" s="285"/>
      <c r="F38" s="285"/>
      <c r="G38" s="285"/>
      <c r="J38" s="27" t="s">
        <v>67</v>
      </c>
      <c r="K38" s="238" t="s">
        <v>78</v>
      </c>
      <c r="L38" s="29">
        <v>2</v>
      </c>
      <c r="M38" s="30">
        <v>1</v>
      </c>
      <c r="N38" s="31">
        <v>0</v>
      </c>
      <c r="O38" s="32">
        <v>1</v>
      </c>
      <c r="P38" s="33">
        <v>44</v>
      </c>
      <c r="Q38" s="34">
        <v>43</v>
      </c>
      <c r="R38" s="35">
        <f>P38-Q38</f>
        <v>1</v>
      </c>
      <c r="S38" s="36">
        <f>(M38*2)+(N38*1)</f>
        <v>2</v>
      </c>
    </row>
    <row r="39" spans="1:19" ht="18" thickBot="1">
      <c r="A39" s="269"/>
      <c r="B39" s="272" t="s">
        <v>97</v>
      </c>
      <c r="C39" s="268"/>
      <c r="D39" s="268"/>
      <c r="E39" s="268"/>
      <c r="F39" s="268"/>
      <c r="G39" s="258"/>
      <c r="J39" s="27" t="s">
        <v>68</v>
      </c>
      <c r="K39" s="238" t="s">
        <v>76</v>
      </c>
      <c r="L39" s="29">
        <v>2</v>
      </c>
      <c r="M39" s="30">
        <v>0</v>
      </c>
      <c r="N39" s="31">
        <v>0</v>
      </c>
      <c r="O39" s="32">
        <v>2</v>
      </c>
      <c r="P39" s="33">
        <v>32</v>
      </c>
      <c r="Q39" s="34">
        <v>48</v>
      </c>
      <c r="R39" s="35">
        <f>P39-Q39</f>
        <v>-16</v>
      </c>
      <c r="S39" s="36">
        <f>(M39*2)+(N39*1)</f>
        <v>0</v>
      </c>
    </row>
    <row r="40" spans="1:7" ht="15">
      <c r="A40" s="269"/>
      <c r="B40" s="71"/>
      <c r="C40" s="71"/>
      <c r="D40" s="71"/>
      <c r="E40" s="71"/>
      <c r="F40" s="268"/>
      <c r="G40" s="258"/>
    </row>
    <row r="41" spans="1:10" ht="18" thickBot="1">
      <c r="A41" s="275" t="s">
        <v>1</v>
      </c>
      <c r="B41" s="275" t="s">
        <v>2</v>
      </c>
      <c r="C41" s="275"/>
      <c r="D41" s="275"/>
      <c r="E41" s="275" t="s">
        <v>3</v>
      </c>
      <c r="F41" s="275" t="s">
        <v>4</v>
      </c>
      <c r="G41" s="277" t="s">
        <v>5</v>
      </c>
      <c r="J41" s="193" t="s">
        <v>69</v>
      </c>
    </row>
    <row r="42" spans="1:19" ht="15" thickBot="1">
      <c r="A42" s="271">
        <v>0.3333333333333333</v>
      </c>
      <c r="B42" s="335" t="s">
        <v>129</v>
      </c>
      <c r="C42" s="336"/>
      <c r="D42" s="335" t="s">
        <v>130</v>
      </c>
      <c r="E42" s="304" t="s">
        <v>104</v>
      </c>
      <c r="F42" s="304" t="s">
        <v>107</v>
      </c>
      <c r="G42" s="304" t="s">
        <v>144</v>
      </c>
      <c r="H42" s="306" t="s">
        <v>64</v>
      </c>
      <c r="J42" s="24" t="s">
        <v>7</v>
      </c>
      <c r="K42" s="25" t="s">
        <v>8</v>
      </c>
      <c r="L42" s="2" t="s">
        <v>9</v>
      </c>
      <c r="M42" s="20" t="s">
        <v>10</v>
      </c>
      <c r="N42" s="5" t="s">
        <v>11</v>
      </c>
      <c r="O42" s="21" t="s">
        <v>12</v>
      </c>
      <c r="P42" s="7" t="s">
        <v>13</v>
      </c>
      <c r="Q42" s="8" t="s">
        <v>14</v>
      </c>
      <c r="R42" s="9" t="s">
        <v>15</v>
      </c>
      <c r="S42" s="26" t="s">
        <v>16</v>
      </c>
    </row>
    <row r="43" spans="1:19" ht="18" thickBot="1">
      <c r="A43" s="278">
        <v>0.3333333333333333</v>
      </c>
      <c r="B43" s="305" t="s">
        <v>131</v>
      </c>
      <c r="C43" s="306"/>
      <c r="D43" s="305" t="s">
        <v>132</v>
      </c>
      <c r="E43" s="302" t="s">
        <v>104</v>
      </c>
      <c r="F43" s="301" t="s">
        <v>108</v>
      </c>
      <c r="G43" s="301" t="s">
        <v>145</v>
      </c>
      <c r="H43" s="306" t="s">
        <v>65</v>
      </c>
      <c r="J43" s="27" t="s">
        <v>70</v>
      </c>
      <c r="K43" s="238" t="s">
        <v>81</v>
      </c>
      <c r="L43" s="29">
        <v>2</v>
      </c>
      <c r="M43" s="30">
        <v>2</v>
      </c>
      <c r="N43" s="31">
        <v>0</v>
      </c>
      <c r="O43" s="32">
        <v>0</v>
      </c>
      <c r="P43" s="33">
        <v>64</v>
      </c>
      <c r="Q43" s="34">
        <v>27</v>
      </c>
      <c r="R43" s="35">
        <f>P43-Q43</f>
        <v>37</v>
      </c>
      <c r="S43" s="36">
        <f>(M43*2)+(N43*1)</f>
        <v>4</v>
      </c>
    </row>
    <row r="44" spans="1:19" ht="18" thickBot="1">
      <c r="A44" s="278">
        <v>0.3611111111111111</v>
      </c>
      <c r="B44" s="305" t="s">
        <v>133</v>
      </c>
      <c r="C44" s="306"/>
      <c r="D44" s="305" t="s">
        <v>134</v>
      </c>
      <c r="E44" s="302" t="s">
        <v>104</v>
      </c>
      <c r="F44" s="301" t="s">
        <v>99</v>
      </c>
      <c r="G44" s="301" t="s">
        <v>146</v>
      </c>
      <c r="H44" s="306" t="s">
        <v>63</v>
      </c>
      <c r="J44" s="27" t="s">
        <v>71</v>
      </c>
      <c r="K44" s="239" t="s">
        <v>143</v>
      </c>
      <c r="L44" s="29">
        <v>2</v>
      </c>
      <c r="M44" s="30">
        <v>1</v>
      </c>
      <c r="N44" s="31">
        <v>0</v>
      </c>
      <c r="O44" s="32">
        <v>2</v>
      </c>
      <c r="P44" s="33">
        <v>48</v>
      </c>
      <c r="Q44" s="34">
        <v>45</v>
      </c>
      <c r="R44" s="35">
        <f>P44-Q44</f>
        <v>3</v>
      </c>
      <c r="S44" s="36">
        <f>(M44*2)+(N44*1)</f>
        <v>2</v>
      </c>
    </row>
    <row r="45" spans="1:19" ht="18" thickBot="1">
      <c r="A45" s="278">
        <v>0.3680555555555556</v>
      </c>
      <c r="B45" s="305" t="s">
        <v>135</v>
      </c>
      <c r="C45" s="306"/>
      <c r="D45" s="305" t="s">
        <v>136</v>
      </c>
      <c r="E45" s="302" t="s">
        <v>104</v>
      </c>
      <c r="F45" s="301" t="s">
        <v>108</v>
      </c>
      <c r="G45" s="301" t="s">
        <v>147</v>
      </c>
      <c r="H45" s="306" t="s">
        <v>69</v>
      </c>
      <c r="J45" s="27" t="s">
        <v>72</v>
      </c>
      <c r="K45" s="238" t="s">
        <v>85</v>
      </c>
      <c r="L45" s="29">
        <v>2</v>
      </c>
      <c r="M45" s="30">
        <v>0</v>
      </c>
      <c r="N45" s="31">
        <v>0</v>
      </c>
      <c r="O45" s="32">
        <v>2</v>
      </c>
      <c r="P45" s="33">
        <v>19</v>
      </c>
      <c r="Q45" s="34">
        <v>59</v>
      </c>
      <c r="R45" s="35">
        <f>P45-Q45</f>
        <v>-40</v>
      </c>
      <c r="S45" s="36">
        <f>(M45*2)+(N45*1)</f>
        <v>0</v>
      </c>
    </row>
    <row r="46" spans="1:8" ht="14.25">
      <c r="A46" s="278">
        <v>0.4305555555555556</v>
      </c>
      <c r="B46" s="305" t="s">
        <v>137</v>
      </c>
      <c r="C46" s="306"/>
      <c r="D46" s="305" t="s">
        <v>138</v>
      </c>
      <c r="E46" s="302" t="s">
        <v>104</v>
      </c>
      <c r="F46" s="301" t="s">
        <v>108</v>
      </c>
      <c r="G46" s="301" t="s">
        <v>148</v>
      </c>
      <c r="H46" s="306" t="s">
        <v>65</v>
      </c>
    </row>
    <row r="47" spans="1:10" ht="18" thickBot="1">
      <c r="A47" s="307">
        <v>0.4583333333333333</v>
      </c>
      <c r="B47" s="305" t="s">
        <v>139</v>
      </c>
      <c r="C47" s="306"/>
      <c r="D47" s="305" t="s">
        <v>130</v>
      </c>
      <c r="E47" s="302" t="s">
        <v>104</v>
      </c>
      <c r="F47" s="308" t="s">
        <v>107</v>
      </c>
      <c r="G47" s="301" t="s">
        <v>149</v>
      </c>
      <c r="H47" s="306" t="s">
        <v>64</v>
      </c>
      <c r="J47" s="193" t="s">
        <v>91</v>
      </c>
    </row>
    <row r="48" spans="1:11" ht="18" thickBot="1">
      <c r="A48" s="278">
        <v>0.4861111111111111</v>
      </c>
      <c r="B48" s="305" t="s">
        <v>140</v>
      </c>
      <c r="C48" s="306"/>
      <c r="D48" s="305" t="s">
        <v>134</v>
      </c>
      <c r="E48" s="302" t="s">
        <v>104</v>
      </c>
      <c r="F48" s="301" t="s">
        <v>99</v>
      </c>
      <c r="G48" s="301" t="s">
        <v>150</v>
      </c>
      <c r="H48" s="306" t="s">
        <v>63</v>
      </c>
      <c r="J48" s="195" t="s">
        <v>17</v>
      </c>
      <c r="K48" s="315" t="str">
        <f>K25</f>
        <v>K. Szeged SE</v>
      </c>
    </row>
    <row r="49" spans="1:11" ht="18" thickBot="1">
      <c r="A49" s="278">
        <v>0.5208333333333334</v>
      </c>
      <c r="B49" s="309" t="s">
        <v>136</v>
      </c>
      <c r="C49" s="310"/>
      <c r="D49" s="309" t="s">
        <v>141</v>
      </c>
      <c r="E49" s="301" t="s">
        <v>104</v>
      </c>
      <c r="F49" s="311" t="s">
        <v>108</v>
      </c>
      <c r="G49" s="311" t="s">
        <v>151</v>
      </c>
      <c r="H49" s="310" t="s">
        <v>69</v>
      </c>
      <c r="J49" s="195" t="s">
        <v>18</v>
      </c>
      <c r="K49" s="316" t="str">
        <f>K26</f>
        <v>Győri ETO KC</v>
      </c>
    </row>
    <row r="50" spans="1:11" ht="18" thickBot="1">
      <c r="A50" s="278">
        <v>0.5555555555555556</v>
      </c>
      <c r="B50" s="305" t="s">
        <v>129</v>
      </c>
      <c r="C50" s="306"/>
      <c r="D50" s="305" t="s">
        <v>139</v>
      </c>
      <c r="E50" s="302" t="s">
        <v>104</v>
      </c>
      <c r="F50" s="301" t="s">
        <v>107</v>
      </c>
      <c r="G50" s="301" t="s">
        <v>125</v>
      </c>
      <c r="H50" s="306" t="s">
        <v>64</v>
      </c>
      <c r="J50" s="195" t="s">
        <v>19</v>
      </c>
      <c r="K50" s="314" t="str">
        <f>K27</f>
        <v>Dunaújvárosi KKA NKFT</v>
      </c>
    </row>
    <row r="51" spans="1:11" ht="18" thickBot="1">
      <c r="A51" s="278">
        <v>0.5555555555555556</v>
      </c>
      <c r="B51" s="309" t="s">
        <v>131</v>
      </c>
      <c r="C51" s="310"/>
      <c r="D51" s="309" t="s">
        <v>142</v>
      </c>
      <c r="E51" s="301" t="s">
        <v>104</v>
      </c>
      <c r="F51" s="311" t="s">
        <v>108</v>
      </c>
      <c r="G51" s="311" t="s">
        <v>152</v>
      </c>
      <c r="H51" s="310" t="s">
        <v>65</v>
      </c>
      <c r="J51" s="195" t="s">
        <v>20</v>
      </c>
      <c r="K51" s="314" t="str">
        <f>K31</f>
        <v>Kozármisleny SE</v>
      </c>
    </row>
    <row r="52" spans="1:11" ht="18" thickBot="1">
      <c r="A52" s="278">
        <v>0.611111111111111</v>
      </c>
      <c r="B52" s="305" t="s">
        <v>133</v>
      </c>
      <c r="C52" s="306"/>
      <c r="D52" s="305" t="s">
        <v>140</v>
      </c>
      <c r="E52" s="302" t="s">
        <v>104</v>
      </c>
      <c r="F52" s="301" t="s">
        <v>99</v>
      </c>
      <c r="G52" s="301" t="s">
        <v>153</v>
      </c>
      <c r="H52" s="306" t="s">
        <v>63</v>
      </c>
      <c r="J52" s="195" t="s">
        <v>22</v>
      </c>
      <c r="K52" s="314" t="str">
        <f>K32</f>
        <v>Gyömrői KA</v>
      </c>
    </row>
    <row r="53" spans="1:11" ht="18" thickBot="1">
      <c r="A53" s="278">
        <v>0.6180555555555556</v>
      </c>
      <c r="B53" s="309" t="s">
        <v>135</v>
      </c>
      <c r="C53" s="310"/>
      <c r="D53" s="309" t="s">
        <v>141</v>
      </c>
      <c r="E53" s="301" t="s">
        <v>104</v>
      </c>
      <c r="F53" s="311" t="s">
        <v>108</v>
      </c>
      <c r="G53" s="311" t="s">
        <v>154</v>
      </c>
      <c r="H53" s="310" t="s">
        <v>69</v>
      </c>
      <c r="J53" s="195" t="s">
        <v>23</v>
      </c>
      <c r="K53" s="314" t="str">
        <f>K33</f>
        <v>Debreceni SC-SI</v>
      </c>
    </row>
    <row r="54" spans="1:11" ht="18" thickBot="1">
      <c r="A54" s="257"/>
      <c r="B54" s="258"/>
      <c r="C54" s="258"/>
      <c r="D54" s="258"/>
      <c r="E54" s="258"/>
      <c r="F54" s="258"/>
      <c r="G54" s="258"/>
      <c r="J54" s="195" t="s">
        <v>66</v>
      </c>
      <c r="K54" s="314" t="str">
        <f>K37</f>
        <v>Hódmezővásárhelyi LKC</v>
      </c>
    </row>
    <row r="55" spans="1:11" ht="18" thickBot="1">
      <c r="A55" s="254">
        <v>0.7083333333333334</v>
      </c>
      <c r="B55" s="255" t="s">
        <v>6</v>
      </c>
      <c r="C55" s="256"/>
      <c r="D55" s="255" t="s">
        <v>74</v>
      </c>
      <c r="E55" s="258"/>
      <c r="F55" s="258"/>
      <c r="G55" s="259"/>
      <c r="J55" s="195" t="s">
        <v>67</v>
      </c>
      <c r="K55" s="314" t="str">
        <f>K38</f>
        <v>Tiszavasvári SE</v>
      </c>
    </row>
    <row r="56" spans="10:11" ht="18" thickBot="1">
      <c r="J56" s="195" t="s">
        <v>68</v>
      </c>
      <c r="K56" s="314" t="str">
        <f>K39</f>
        <v>Fiatal Kézilabdások SE Algyő</v>
      </c>
    </row>
    <row r="57" spans="10:11" ht="18" thickBot="1">
      <c r="J57" s="195" t="s">
        <v>70</v>
      </c>
      <c r="K57" s="314" t="str">
        <f>K43</f>
        <v>Szombathelyi Haladás VSE</v>
      </c>
    </row>
    <row r="58" spans="10:11" ht="18" thickBot="1">
      <c r="J58" s="195" t="s">
        <v>71</v>
      </c>
      <c r="K58" s="314" t="str">
        <f>K44</f>
        <v>XVI Kerületi KMSE</v>
      </c>
    </row>
    <row r="59" spans="10:11" ht="18" thickBot="1">
      <c r="J59" s="195" t="s">
        <v>72</v>
      </c>
      <c r="K59" s="317" t="str">
        <f>K45</f>
        <v>KK Hajdúszoboszló</v>
      </c>
    </row>
  </sheetData>
  <sheetProtection/>
  <protectedRanges>
    <protectedRange password="E9EC" sqref="A23 C23:F23" name="sorsz?m_1_1_1"/>
  </protectedRanges>
  <mergeCells count="1">
    <mergeCell ref="B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F25" sqref="F25"/>
    </sheetView>
  </sheetViews>
  <sheetFormatPr defaultColWidth="9.140625" defaultRowHeight="15"/>
  <cols>
    <col min="2" max="2" width="33.57421875" style="0" customWidth="1"/>
    <col min="3" max="3" width="33.8515625" style="0" customWidth="1"/>
    <col min="4" max="5" width="8.7109375" style="0" customWidth="1"/>
    <col min="6" max="7" width="6.7109375" style="0" customWidth="1"/>
  </cols>
  <sheetData>
    <row r="1" spans="1:6" ht="15">
      <c r="A1" s="37" t="s">
        <v>21</v>
      </c>
      <c r="B1" s="38" t="s">
        <v>8</v>
      </c>
      <c r="F1" s="39"/>
    </row>
    <row r="2" spans="1:6" ht="5.25" customHeight="1">
      <c r="A2" s="40"/>
      <c r="F2" s="39"/>
    </row>
    <row r="3" spans="1:6" ht="24" customHeight="1">
      <c r="A3" s="40" t="s">
        <v>17</v>
      </c>
      <c r="B3" s="41">
        <v>1</v>
      </c>
      <c r="F3" s="39"/>
    </row>
    <row r="4" spans="1:6" ht="24" customHeight="1">
      <c r="A4" s="40" t="s">
        <v>18</v>
      </c>
      <c r="B4" s="289" t="s">
        <v>73</v>
      </c>
      <c r="C4" s="250"/>
      <c r="F4" s="39"/>
    </row>
    <row r="5" spans="1:6" ht="24" customHeight="1">
      <c r="A5" s="40" t="s">
        <v>19</v>
      </c>
      <c r="B5" s="289" t="s">
        <v>75</v>
      </c>
      <c r="C5" s="250"/>
      <c r="F5" s="39"/>
    </row>
    <row r="6" spans="1:6" ht="24" customHeight="1">
      <c r="A6" s="40" t="s">
        <v>20</v>
      </c>
      <c r="B6" s="289" t="s">
        <v>76</v>
      </c>
      <c r="C6" s="250"/>
      <c r="F6" s="39"/>
    </row>
    <row r="7" spans="1:6" ht="24" customHeight="1">
      <c r="A7" s="40" t="s">
        <v>22</v>
      </c>
      <c r="B7" s="289" t="s">
        <v>77</v>
      </c>
      <c r="C7" s="250"/>
      <c r="F7" s="39"/>
    </row>
    <row r="8" spans="1:6" ht="24" customHeight="1">
      <c r="A8" s="40" t="s">
        <v>23</v>
      </c>
      <c r="B8" s="42">
        <v>6</v>
      </c>
      <c r="F8" s="39"/>
    </row>
    <row r="9" spans="1:6" ht="11.25" customHeight="1" thickBot="1">
      <c r="A9" s="40"/>
      <c r="F9" s="39"/>
    </row>
    <row r="10" spans="1:7" ht="21" customHeight="1">
      <c r="A10" s="43" t="s">
        <v>24</v>
      </c>
      <c r="B10" s="319" t="s">
        <v>25</v>
      </c>
      <c r="C10" s="320"/>
      <c r="D10" s="321" t="s">
        <v>26</v>
      </c>
      <c r="E10" s="322"/>
      <c r="F10" s="325" t="s">
        <v>27</v>
      </c>
      <c r="G10" s="326"/>
    </row>
    <row r="11" spans="1:7" ht="21" customHeight="1" thickBot="1">
      <c r="A11" s="44" t="s">
        <v>28</v>
      </c>
      <c r="B11" s="45" t="s">
        <v>29</v>
      </c>
      <c r="C11" s="45" t="s">
        <v>30</v>
      </c>
      <c r="D11" s="323"/>
      <c r="E11" s="324"/>
      <c r="F11" s="327"/>
      <c r="G11" s="328"/>
    </row>
    <row r="12" spans="1:6" s="47" customFormat="1" ht="21" customHeight="1" thickBot="1">
      <c r="A12" s="46" t="s">
        <v>31</v>
      </c>
      <c r="B12" s="46"/>
      <c r="F12" s="48"/>
    </row>
    <row r="13" spans="1:8" s="54" customFormat="1" ht="21" customHeight="1">
      <c r="A13" s="49" t="s">
        <v>32</v>
      </c>
      <c r="B13" s="218" t="str">
        <f>B6</f>
        <v>Fiatal Kézilabdások SE Algyő</v>
      </c>
      <c r="C13" s="218" t="str">
        <f>B4</f>
        <v>Debreceni SC-SI</v>
      </c>
      <c r="D13" s="50">
        <v>16</v>
      </c>
      <c r="E13" s="51">
        <v>29</v>
      </c>
      <c r="F13" s="52"/>
      <c r="G13" s="53"/>
      <c r="H13" s="206">
        <v>1</v>
      </c>
    </row>
    <row r="14" spans="1:8" s="54" customFormat="1" ht="21" customHeight="1">
      <c r="A14" s="55" t="s">
        <v>33</v>
      </c>
      <c r="B14" s="219" t="str">
        <f>B7</f>
        <v>Dunaújvárosi KKA NKFT</v>
      </c>
      <c r="C14" s="219" t="str">
        <f>B5</f>
        <v>XVI. kerületi KMSE</v>
      </c>
      <c r="D14" s="56">
        <v>33</v>
      </c>
      <c r="E14" s="57">
        <v>18</v>
      </c>
      <c r="F14" s="209"/>
      <c r="G14" s="210"/>
      <c r="H14" s="206">
        <v>2</v>
      </c>
    </row>
    <row r="15" spans="1:8" s="54" customFormat="1" ht="21" customHeight="1" thickBot="1">
      <c r="A15" s="58" t="s">
        <v>34</v>
      </c>
      <c r="B15" s="59">
        <f>B3</f>
        <v>1</v>
      </c>
      <c r="C15" s="59">
        <f>B8</f>
        <v>6</v>
      </c>
      <c r="D15" s="60"/>
      <c r="E15" s="59"/>
      <c r="F15" s="201"/>
      <c r="G15" s="202"/>
      <c r="H15" s="198"/>
    </row>
    <row r="16" spans="1:8" s="47" customFormat="1" ht="21" customHeight="1" thickBot="1">
      <c r="A16" s="61" t="s">
        <v>35</v>
      </c>
      <c r="B16" s="62"/>
      <c r="C16" s="63"/>
      <c r="D16" s="64"/>
      <c r="E16" s="63"/>
      <c r="F16" s="203"/>
      <c r="G16" s="204"/>
      <c r="H16" s="204"/>
    </row>
    <row r="17" spans="1:8" s="54" customFormat="1" ht="21" customHeight="1">
      <c r="A17" s="49" t="s">
        <v>36</v>
      </c>
      <c r="B17" s="65" t="str">
        <f>B5</f>
        <v>XVI. kerületi KMSE</v>
      </c>
      <c r="C17" s="65" t="str">
        <f>B6</f>
        <v>Fiatal Kézilabdások SE Algyő</v>
      </c>
      <c r="D17" s="50">
        <v>21</v>
      </c>
      <c r="E17" s="51">
        <v>26</v>
      </c>
      <c r="F17" s="196"/>
      <c r="G17" s="197"/>
      <c r="H17" s="198"/>
    </row>
    <row r="18" spans="1:8" s="54" customFormat="1" ht="21" customHeight="1">
      <c r="A18" s="55" t="s">
        <v>37</v>
      </c>
      <c r="B18" s="57" t="str">
        <f>B7</f>
        <v>Dunaújvárosi KKA NKFT</v>
      </c>
      <c r="C18" s="57">
        <f>B3</f>
        <v>1</v>
      </c>
      <c r="D18" s="56"/>
      <c r="E18" s="57"/>
      <c r="F18" s="199"/>
      <c r="G18" s="200"/>
      <c r="H18" s="198"/>
    </row>
    <row r="19" spans="1:8" s="54" customFormat="1" ht="21" customHeight="1" thickBot="1">
      <c r="A19" s="58" t="s">
        <v>38</v>
      </c>
      <c r="B19" s="59">
        <f>B8</f>
        <v>6</v>
      </c>
      <c r="C19" s="59" t="str">
        <f>B4</f>
        <v>Debreceni SC-SI</v>
      </c>
      <c r="D19" s="60"/>
      <c r="E19" s="59"/>
      <c r="F19" s="201"/>
      <c r="G19" s="202"/>
      <c r="H19" s="198"/>
    </row>
    <row r="20" spans="1:8" s="47" customFormat="1" ht="21" customHeight="1" thickBot="1">
      <c r="A20" s="61" t="s">
        <v>39</v>
      </c>
      <c r="B20" s="62"/>
      <c r="C20" s="63"/>
      <c r="D20" s="64"/>
      <c r="E20" s="63"/>
      <c r="F20" s="203"/>
      <c r="G20" s="204"/>
      <c r="H20" s="204"/>
    </row>
    <row r="21" spans="1:8" s="54" customFormat="1" ht="21" customHeight="1">
      <c r="A21" s="49" t="s">
        <v>40</v>
      </c>
      <c r="B21" s="65" t="str">
        <f>B4</f>
        <v>Debreceni SC-SI</v>
      </c>
      <c r="C21" s="65" t="str">
        <f>B5</f>
        <v>XVI. kerületi KMSE</v>
      </c>
      <c r="D21" s="50">
        <v>31</v>
      </c>
      <c r="E21" s="51">
        <v>21</v>
      </c>
      <c r="F21" s="196"/>
      <c r="G21" s="197"/>
      <c r="H21" s="198"/>
    </row>
    <row r="22" spans="1:8" s="54" customFormat="1" ht="21" customHeight="1">
      <c r="A22" s="55" t="s">
        <v>41</v>
      </c>
      <c r="B22" s="57">
        <f>B8</f>
        <v>6</v>
      </c>
      <c r="C22" s="57" t="str">
        <f>B7</f>
        <v>Dunaújvárosi KKA NKFT</v>
      </c>
      <c r="D22" s="56"/>
      <c r="E22" s="57"/>
      <c r="F22" s="199"/>
      <c r="G22" s="200"/>
      <c r="H22" s="198"/>
    </row>
    <row r="23" spans="1:8" s="54" customFormat="1" ht="21" customHeight="1" thickBot="1">
      <c r="A23" s="58" t="s">
        <v>42</v>
      </c>
      <c r="B23" s="59">
        <f>B3</f>
        <v>1</v>
      </c>
      <c r="C23" s="59" t="str">
        <f>B6</f>
        <v>Fiatal Kézilabdások SE Algyő</v>
      </c>
      <c r="D23" s="60"/>
      <c r="E23" s="59"/>
      <c r="F23" s="201"/>
      <c r="G23" s="202"/>
      <c r="H23" s="198"/>
    </row>
    <row r="24" spans="1:8" s="70" customFormat="1" ht="18" thickBot="1">
      <c r="A24" s="61" t="s">
        <v>43</v>
      </c>
      <c r="B24" s="62"/>
      <c r="C24" s="68"/>
      <c r="D24" s="69"/>
      <c r="E24" s="69"/>
      <c r="F24" s="205"/>
      <c r="G24" s="205"/>
      <c r="H24" s="205"/>
    </row>
    <row r="25" spans="1:8" s="54" customFormat="1" ht="21" customHeight="1">
      <c r="A25" s="49" t="s">
        <v>44</v>
      </c>
      <c r="B25" s="65" t="str">
        <f>B7</f>
        <v>Dunaújvárosi KKA NKFT</v>
      </c>
      <c r="C25" s="65" t="str">
        <f>B4</f>
        <v>Debreceni SC-SI</v>
      </c>
      <c r="D25" s="50">
        <v>18</v>
      </c>
      <c r="E25" s="51">
        <v>16</v>
      </c>
      <c r="F25" s="196"/>
      <c r="G25" s="197"/>
      <c r="H25" s="198"/>
    </row>
    <row r="26" spans="1:8" s="54" customFormat="1" ht="21" customHeight="1">
      <c r="A26" s="55" t="s">
        <v>45</v>
      </c>
      <c r="B26" s="57" t="str">
        <f>B5</f>
        <v>XVI. kerületi KMSE</v>
      </c>
      <c r="C26" s="57">
        <f>B3</f>
        <v>1</v>
      </c>
      <c r="D26" s="56"/>
      <c r="E26" s="57"/>
      <c r="F26" s="199"/>
      <c r="G26" s="200"/>
      <c r="H26" s="198"/>
    </row>
    <row r="27" spans="1:8" s="54" customFormat="1" ht="21" customHeight="1" thickBot="1">
      <c r="A27" s="58" t="s">
        <v>46</v>
      </c>
      <c r="B27" s="59" t="str">
        <f>B6</f>
        <v>Fiatal Kézilabdások SE Algyő</v>
      </c>
      <c r="C27" s="59">
        <f>B8</f>
        <v>6</v>
      </c>
      <c r="D27" s="60"/>
      <c r="E27" s="59"/>
      <c r="F27" s="201"/>
      <c r="G27" s="202"/>
      <c r="H27" s="198"/>
    </row>
    <row r="28" spans="1:8" s="70" customFormat="1" ht="18" thickBot="1">
      <c r="A28" s="61" t="s">
        <v>47</v>
      </c>
      <c r="B28" s="62"/>
      <c r="C28" s="68"/>
      <c r="D28" s="69"/>
      <c r="E28" s="69"/>
      <c r="F28" s="205"/>
      <c r="G28" s="205"/>
      <c r="H28" s="205"/>
    </row>
    <row r="29" spans="1:8" s="54" customFormat="1" ht="21" customHeight="1">
      <c r="A29" s="49" t="s">
        <v>48</v>
      </c>
      <c r="B29" s="65" t="str">
        <f>B6</f>
        <v>Fiatal Kézilabdások SE Algyő</v>
      </c>
      <c r="C29" s="65" t="str">
        <f>B7</f>
        <v>Dunaújvárosi KKA NKFT</v>
      </c>
      <c r="D29" s="50">
        <v>14</v>
      </c>
      <c r="E29" s="51">
        <v>28</v>
      </c>
      <c r="F29" s="196"/>
      <c r="G29" s="197"/>
      <c r="H29" s="198"/>
    </row>
    <row r="30" spans="1:8" s="54" customFormat="1" ht="21" customHeight="1">
      <c r="A30" s="55" t="s">
        <v>49</v>
      </c>
      <c r="B30" s="57" t="str">
        <f>B5</f>
        <v>XVI. kerületi KMSE</v>
      </c>
      <c r="C30" s="57">
        <f>B8</f>
        <v>6</v>
      </c>
      <c r="D30" s="56"/>
      <c r="E30" s="57"/>
      <c r="F30" s="199"/>
      <c r="G30" s="200"/>
      <c r="H30" s="198"/>
    </row>
    <row r="31" spans="1:8" s="54" customFormat="1" ht="21" customHeight="1" thickBot="1">
      <c r="A31" s="58" t="s">
        <v>50</v>
      </c>
      <c r="B31" s="59">
        <f>B3</f>
        <v>1</v>
      </c>
      <c r="C31" s="59" t="str">
        <f>B4</f>
        <v>Debreceni SC-SI</v>
      </c>
      <c r="D31" s="60"/>
      <c r="E31" s="59"/>
      <c r="F31" s="201"/>
      <c r="G31" s="202"/>
      <c r="H31" s="198"/>
    </row>
    <row r="32" spans="2:3" ht="14.25">
      <c r="B32" s="71"/>
      <c r="C32" s="71"/>
    </row>
    <row r="33" spans="2:3" ht="14.25">
      <c r="B33" s="71"/>
      <c r="C33" s="71"/>
    </row>
    <row r="34" spans="2:3" ht="14.25">
      <c r="B34" s="71"/>
      <c r="C34" s="71"/>
    </row>
    <row r="35" spans="2:3" ht="14.25">
      <c r="B35" s="71"/>
      <c r="C35" s="71"/>
    </row>
    <row r="36" spans="2:3" ht="14.25">
      <c r="B36" s="71"/>
      <c r="C36" s="71"/>
    </row>
    <row r="37" spans="2:3" ht="14.25">
      <c r="B37" s="71"/>
      <c r="C37" s="71"/>
    </row>
    <row r="38" spans="2:3" ht="14.25">
      <c r="B38" s="71"/>
      <c r="C38" s="71"/>
    </row>
    <row r="39" spans="2:3" ht="14.25">
      <c r="B39" s="71"/>
      <c r="C39" s="71"/>
    </row>
  </sheetData>
  <sheetProtection/>
  <mergeCells count="3">
    <mergeCell ref="B10:C10"/>
    <mergeCell ref="D10:E11"/>
    <mergeCell ref="F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3.7109375" style="72" customWidth="1"/>
    <col min="2" max="2" width="23.7109375" style="73" customWidth="1"/>
    <col min="3" max="14" width="4.421875" style="0" customWidth="1"/>
    <col min="15" max="15" width="2.57421875" style="0" customWidth="1"/>
    <col min="16" max="16" width="6.140625" style="40" customWidth="1"/>
    <col min="17" max="17" width="25.28125" style="0" customWidth="1"/>
    <col min="18" max="18" width="5.00390625" style="0" customWidth="1"/>
    <col min="19" max="21" width="4.7109375" style="0" customWidth="1"/>
    <col min="22" max="22" width="6.7109375" style="0" customWidth="1"/>
    <col min="23" max="23" width="6.00390625" style="0" customWidth="1"/>
    <col min="24" max="24" width="5.28125" style="0" customWidth="1"/>
    <col min="25" max="25" width="5.421875" style="74" customWidth="1"/>
  </cols>
  <sheetData>
    <row r="1" ht="66" customHeight="1"/>
    <row r="2" spans="1:25" s="47" customFormat="1" ht="25.5" customHeight="1" thickBot="1">
      <c r="A2" s="72"/>
      <c r="B2" s="72"/>
      <c r="C2" s="75" t="s">
        <v>51</v>
      </c>
      <c r="D2" s="75"/>
      <c r="E2" s="75"/>
      <c r="F2" s="75"/>
      <c r="G2" s="75"/>
      <c r="H2" s="75"/>
      <c r="I2" s="75"/>
      <c r="J2" s="72"/>
      <c r="K2" s="72"/>
      <c r="L2" s="72"/>
      <c r="M2" s="72"/>
      <c r="N2" s="72"/>
      <c r="O2" s="72"/>
      <c r="P2" s="76"/>
      <c r="R2" s="75" t="s">
        <v>52</v>
      </c>
      <c r="S2" s="75"/>
      <c r="T2" s="75"/>
      <c r="U2" s="75"/>
      <c r="V2" s="75"/>
      <c r="Y2" s="74"/>
    </row>
    <row r="3" spans="1:25" s="73" customFormat="1" ht="141.75" customHeight="1" thickBot="1" thickTop="1">
      <c r="A3" s="77"/>
      <c r="B3" s="78" t="s">
        <v>53</v>
      </c>
      <c r="C3" s="331">
        <f>$B$4</f>
        <v>1</v>
      </c>
      <c r="D3" s="332"/>
      <c r="E3" s="333" t="str">
        <f>$B$5</f>
        <v>Debreceni SC-SI</v>
      </c>
      <c r="F3" s="334"/>
      <c r="G3" s="333" t="str">
        <f>$B$6</f>
        <v>XVI. kerületi KMSE</v>
      </c>
      <c r="H3" s="334"/>
      <c r="I3" s="333" t="str">
        <f>$B$7</f>
        <v>Fiatal Kézilabdások SE Algyő</v>
      </c>
      <c r="J3" s="334"/>
      <c r="K3" s="333" t="str">
        <f>$B$8</f>
        <v>Dunaújvárosi KKA NKFT</v>
      </c>
      <c r="L3" s="334"/>
      <c r="M3" s="329">
        <f>$B$9</f>
        <v>6</v>
      </c>
      <c r="N3" s="330"/>
      <c r="O3" s="79"/>
      <c r="P3" s="80"/>
      <c r="Q3" s="81" t="s">
        <v>53</v>
      </c>
      <c r="R3" s="82" t="s">
        <v>54</v>
      </c>
      <c r="S3" s="83" t="s">
        <v>55</v>
      </c>
      <c r="T3" s="83" t="s">
        <v>56</v>
      </c>
      <c r="U3" s="84" t="s">
        <v>57</v>
      </c>
      <c r="V3" s="85" t="s">
        <v>58</v>
      </c>
      <c r="W3" s="86" t="s">
        <v>59</v>
      </c>
      <c r="X3" s="87" t="s">
        <v>60</v>
      </c>
      <c r="Y3" s="88" t="s">
        <v>61</v>
      </c>
    </row>
    <row r="4" spans="1:25" ht="31.5" customHeight="1" thickBot="1">
      <c r="A4" s="89" t="s">
        <v>17</v>
      </c>
      <c r="B4" s="90">
        <f>'[1]LC99-A SER'!B3</f>
        <v>1</v>
      </c>
      <c r="C4" s="91"/>
      <c r="D4" s="92"/>
      <c r="E4" s="93">
        <f>'L2005-A SER'!D31</f>
        <v>0</v>
      </c>
      <c r="F4" s="94">
        <f>'L2005-A SER'!E31</f>
        <v>0</v>
      </c>
      <c r="G4" s="95">
        <f>'L2005-A SER'!E26</f>
        <v>0</v>
      </c>
      <c r="H4" s="96">
        <f>'L2005-A SER'!D26</f>
        <v>0</v>
      </c>
      <c r="I4" s="95">
        <f>'L2005-A SER'!D23</f>
        <v>0</v>
      </c>
      <c r="J4" s="97">
        <f>'L2005-A SER'!E23</f>
        <v>0</v>
      </c>
      <c r="K4" s="98">
        <f>'L2005-A SER'!E18</f>
        <v>0</v>
      </c>
      <c r="L4" s="99">
        <f>'L2005-A SER'!D18</f>
        <v>0</v>
      </c>
      <c r="M4" s="100">
        <f>'L2005-A SER'!D15</f>
        <v>0</v>
      </c>
      <c r="N4" s="101">
        <f>'L2005-A SER'!E15</f>
        <v>0</v>
      </c>
      <c r="P4" s="102" t="s">
        <v>17</v>
      </c>
      <c r="Q4" s="103" t="str">
        <f>$B$8</f>
        <v>Dunaújvárosi KKA NKFT</v>
      </c>
      <c r="R4" s="13">
        <f aca="true" t="shared" si="0" ref="R4:R9">S4+T4+U4</f>
        <v>3</v>
      </c>
      <c r="S4" s="14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3</v>
      </c>
      <c r="T4" s="14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4" s="15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0</v>
      </c>
      <c r="V4" s="16">
        <f>($C$8+$E$8+$G$8+$I$8+$K$8+$M$8+$L$4+$L$5+$L$6+$L$7+$L$8+$L$9)/2</f>
        <v>79</v>
      </c>
      <c r="W4" s="16">
        <f>($D$8+$F$8+$H$8+$J$8+$L$8+$N$8+$K$4+$K$5+$K$6+$K$7+$K$8+$K$9)/2</f>
        <v>48</v>
      </c>
      <c r="X4" s="17">
        <f aca="true" t="shared" si="1" ref="X4:X9">V4-W4</f>
        <v>31</v>
      </c>
      <c r="Y4" s="18">
        <f aca="true" t="shared" si="2" ref="Y4:Y9">(S4*2)+(T4*1)</f>
        <v>6</v>
      </c>
    </row>
    <row r="5" spans="1:25" ht="31.5" customHeight="1" thickBot="1">
      <c r="A5" s="104" t="s">
        <v>18</v>
      </c>
      <c r="B5" s="105" t="str">
        <f>'L2005-A SER'!B4</f>
        <v>Debreceni SC-SI</v>
      </c>
      <c r="C5" s="106">
        <f>F4</f>
        <v>0</v>
      </c>
      <c r="D5" s="94">
        <f>E4</f>
        <v>0</v>
      </c>
      <c r="E5" s="107"/>
      <c r="F5" s="92"/>
      <c r="G5" s="108">
        <f>'L2005-A SER'!D21</f>
        <v>31</v>
      </c>
      <c r="H5" s="109">
        <f>'L2005-A SER'!E21</f>
        <v>21</v>
      </c>
      <c r="I5" s="108">
        <f>'L2005-A SER'!E13</f>
        <v>29</v>
      </c>
      <c r="J5" s="110">
        <f>'L2005-A SER'!D13</f>
        <v>16</v>
      </c>
      <c r="K5" s="111">
        <f>'L2005-A SER'!E25</f>
        <v>16</v>
      </c>
      <c r="L5" s="109">
        <f>'L2005-A SER'!D25</f>
        <v>18</v>
      </c>
      <c r="M5" s="112">
        <f>'L2005-A SER'!D27</f>
        <v>0</v>
      </c>
      <c r="N5" s="112">
        <f>'L2005-A SER'!E27</f>
        <v>0</v>
      </c>
      <c r="P5" s="113" t="s">
        <v>18</v>
      </c>
      <c r="Q5" s="114">
        <f>$B$4</f>
        <v>1</v>
      </c>
      <c r="R5" s="115">
        <f t="shared" si="0"/>
        <v>0</v>
      </c>
      <c r="S5" s="116">
        <f>(IF($C$4&gt;$D$4,1,0)+IF($E$4&gt;$F$4,1,0)+IF($G$4&gt;$H$4,1,0)+IF($I$4&gt;$J$4,1,0)+IF($K$4&gt;$L$4,1,0)+IF($M$4&gt;$N$4,1,0)+IF(($D$4&gt;$C$4),1,0)+IF(($D$5&gt;$C$5),1,0)+IF(($D$6&gt;$C$6),1,0)+IF(($D$7&gt;$C$7),1,0)+IF(($D$8&gt;$C$8),1,0)+IF(($D$9&gt;$C$9),1,0))/2</f>
        <v>0</v>
      </c>
      <c r="T5" s="116">
        <f>(IF(($C$4+$D$4&gt;0)*($C$4=$D$4),1,0)+IF(($E$4+$F$4&gt;0)*($E$4=$F$4),1,0)+IF(($G$4+$H$4&gt;0)*($G$4=$H$4),1,0)+IF(($I$4+$J$4&gt;0)*($I$4=$J$4),1,0)+IF(($K$4+$L$4&gt;0)*($K$4=$L$4),1,0)+IF(($M$4+$N$4&gt;0)*($M$4=$N$4),1,0)+IF(($C$4+$D$4&gt;0)*($C$4=$D$4),1,0)+IF(($C$5+$D$5&gt;0)*($C$5=$D$5),1,0)+IF(($C$6+$D$6&gt;0)*($C$6=$D$6),1,0)+IF(($C$7+$D$7&gt;0)*($C$7=$D$7),1,0)+IF(($C$8+$D$8&gt;0)*($C$8=$D$8),1,0)+IF(($C$9+$D$9&gt;0)*($C$9=$D$9),1,0))/2</f>
        <v>0</v>
      </c>
      <c r="U5" s="117">
        <f>(IF($C$4&lt;$D$4,1,0)+IF($E$4&lt;$F$4,1,0)+IF($G$4&lt;$H$4,1,0)+IF($I$4&lt;$J$4,1,0)+IF($K$4&lt;$L$4,1,0)+IF($M$4&lt;$N$4,1,0)+IF($C$4&gt;$D$4,1,0)+IF($C$5&gt;$D$5,1,0)+IF($C$6&gt;$D$6,1,0)+IF($C$7&gt;$D$7,1,0)+IF($C$8&gt;$D$8,1,0)+IF($C$9&gt;$D$9,1,0))/2</f>
        <v>0</v>
      </c>
      <c r="V5" s="118">
        <f>($C$4+$E$4+$G$4+$I$4+$K$4+$M$4+$D$4+$D$5+$D$6+$D$7+$D$8+$D$9)/2</f>
        <v>0</v>
      </c>
      <c r="W5" s="118">
        <f>($D$4+$F$4+$H$4+$J$4+$L$4+$N$4+$C$4+$C$5+$C$6+$C$7+$C$8+$C$9)/2</f>
        <v>0</v>
      </c>
      <c r="X5" s="119">
        <f t="shared" si="1"/>
        <v>0</v>
      </c>
      <c r="Y5" s="120">
        <f t="shared" si="2"/>
        <v>0</v>
      </c>
    </row>
    <row r="6" spans="1:25" ht="31.5" customHeight="1" thickBot="1">
      <c r="A6" s="121" t="s">
        <v>19</v>
      </c>
      <c r="B6" s="105" t="str">
        <f>'L2005-A SER'!B5</f>
        <v>XVI. kerületi KMSE</v>
      </c>
      <c r="C6" s="106">
        <f>H4</f>
        <v>0</v>
      </c>
      <c r="D6" s="94">
        <f>G4</f>
        <v>0</v>
      </c>
      <c r="E6" s="93">
        <f>H5</f>
        <v>21</v>
      </c>
      <c r="F6" s="94">
        <f>G5</f>
        <v>31</v>
      </c>
      <c r="G6" s="107"/>
      <c r="H6" s="92"/>
      <c r="I6" s="93">
        <f>'L2005-A SER'!D17</f>
        <v>21</v>
      </c>
      <c r="J6" s="93">
        <f>'L2005-A SER'!E17</f>
        <v>26</v>
      </c>
      <c r="K6" s="122">
        <f>'L2005-A SER'!E14</f>
        <v>18</v>
      </c>
      <c r="L6" s="94">
        <f>'L2005-A SER'!D14</f>
        <v>33</v>
      </c>
      <c r="M6" s="112">
        <f>'L2005-A SER'!D30</f>
        <v>0</v>
      </c>
      <c r="N6" s="112">
        <f>'L2005-A SER'!E30</f>
        <v>0</v>
      </c>
      <c r="P6" s="113" t="s">
        <v>19</v>
      </c>
      <c r="Q6" s="114" t="str">
        <f>$B$6</f>
        <v>XVI. kerületi KMSE</v>
      </c>
      <c r="R6" s="115">
        <f t="shared" si="0"/>
        <v>3</v>
      </c>
      <c r="S6" s="116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0</v>
      </c>
      <c r="T6" s="116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6" s="117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3</v>
      </c>
      <c r="V6" s="118">
        <f>($C$6+$E$6+$G$6+$I$6+$K$6+$M$6+$H$4+$H$5+$H$6+$H$7+$H$8+$H$9)/2</f>
        <v>60</v>
      </c>
      <c r="W6" s="118">
        <f>($D$6+$F$6+$H$6+$J$6+$L$6+$N$6+$G$4+$G$5+$G$6+$G$7+$G$8+$G$9)/2</f>
        <v>90</v>
      </c>
      <c r="X6" s="119">
        <f t="shared" si="1"/>
        <v>-30</v>
      </c>
      <c r="Y6" s="120">
        <f t="shared" si="2"/>
        <v>0</v>
      </c>
    </row>
    <row r="7" spans="1:25" ht="31.5" customHeight="1" thickBot="1">
      <c r="A7" s="123" t="s">
        <v>20</v>
      </c>
      <c r="B7" s="105" t="str">
        <f>'L2005-A SER'!B6</f>
        <v>Fiatal Kézilabdások SE Algyő</v>
      </c>
      <c r="C7" s="124">
        <f>J4</f>
        <v>0</v>
      </c>
      <c r="D7" s="96">
        <f>I4</f>
        <v>0</v>
      </c>
      <c r="E7" s="95">
        <f>J5</f>
        <v>16</v>
      </c>
      <c r="F7" s="96">
        <f>I5</f>
        <v>29</v>
      </c>
      <c r="G7" s="95">
        <f>J6</f>
        <v>26</v>
      </c>
      <c r="H7" s="96">
        <f>I6</f>
        <v>21</v>
      </c>
      <c r="I7" s="107"/>
      <c r="J7" s="92"/>
      <c r="K7" s="112">
        <f>'L2005-A SER'!D29</f>
        <v>14</v>
      </c>
      <c r="L7" s="94">
        <f>'L2005-A SER'!E29</f>
        <v>28</v>
      </c>
      <c r="M7" s="112">
        <f>'L2005-A SER'!E19</f>
        <v>0</v>
      </c>
      <c r="N7" s="125">
        <f>'L2005-A SER'!D19</f>
        <v>0</v>
      </c>
      <c r="P7" s="113" t="s">
        <v>20</v>
      </c>
      <c r="Q7" s="114" t="str">
        <f>$B$7</f>
        <v>Fiatal Kézilabdások SE Algyő</v>
      </c>
      <c r="R7" s="115">
        <f t="shared" si="0"/>
        <v>3</v>
      </c>
      <c r="S7" s="116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1</v>
      </c>
      <c r="T7" s="116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7" s="117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2</v>
      </c>
      <c r="V7" s="118">
        <f>($C$7+$E$7+$G$7+$I$7+$K$7+$M$7+$J$4+$J$5+$J$6+$J$7+$J$8+$J$9)/2</f>
        <v>56</v>
      </c>
      <c r="W7" s="118">
        <f>($D$7+$F$7+$H$7+$J$7+$L$7+$N$7+$I$4+$I$5+$I$6+$I$7+$I$8+$I$9)/2</f>
        <v>78</v>
      </c>
      <c r="X7" s="119">
        <f t="shared" si="1"/>
        <v>-22</v>
      </c>
      <c r="Y7" s="120">
        <f t="shared" si="2"/>
        <v>2</v>
      </c>
    </row>
    <row r="8" spans="1:25" ht="33.75" customHeight="1" thickBot="1">
      <c r="A8" s="123" t="s">
        <v>22</v>
      </c>
      <c r="B8" s="105" t="str">
        <f>'L2005-A SER'!B7</f>
        <v>Dunaújvárosi KKA NKFT</v>
      </c>
      <c r="C8" s="111">
        <f>L4</f>
        <v>0</v>
      </c>
      <c r="D8" s="109">
        <f>K4</f>
        <v>0</v>
      </c>
      <c r="E8" s="100">
        <f>L5</f>
        <v>18</v>
      </c>
      <c r="F8" s="109">
        <f>K5</f>
        <v>16</v>
      </c>
      <c r="G8" s="100">
        <f>L6</f>
        <v>33</v>
      </c>
      <c r="H8" s="109">
        <f>K6</f>
        <v>18</v>
      </c>
      <c r="I8" s="112">
        <f>L7</f>
        <v>28</v>
      </c>
      <c r="J8" s="94">
        <f>K7</f>
        <v>14</v>
      </c>
      <c r="K8" s="107"/>
      <c r="L8" s="92"/>
      <c r="M8" s="112">
        <f>'L2005-A SER'!E22</f>
        <v>0</v>
      </c>
      <c r="N8" s="125">
        <f>'L2005-A SER'!D22</f>
        <v>0</v>
      </c>
      <c r="P8" s="113" t="s">
        <v>22</v>
      </c>
      <c r="Q8" s="114">
        <f>$B$9</f>
        <v>6</v>
      </c>
      <c r="R8" s="115">
        <f t="shared" si="0"/>
        <v>0</v>
      </c>
      <c r="S8" s="116">
        <f>(IF($C$9&gt;$D$9,1,0)+IF($E$9&gt;$F$9,1,0)+IF($G$9&gt;$H$9,1,0)+IF($I$9&gt;$J$9,1,0)+IF($K$9&gt;$L$9,1,0)+IF($M$9&gt;$N$9,1,0)+IF(($N$4&gt;$M$4),1,0)+IF(($N$5&gt;$M$5),1,0)+IF(($N$6&gt;$M$6),1,0)+IF(($N$7&gt;$M$7),1,0)+IF(($N$8&gt;$M$8),1,0)+IF(($N$9&gt;$M$9),1,0))/2</f>
        <v>0</v>
      </c>
      <c r="T8" s="116">
        <f>(IF(($C$9+$D$9&gt;0)*($C$9=$D$9),1,0)+IF(($E$9+$F$9&gt;0)*($E$9=$F$9),1,0)+IF(($G$9+$H$9&gt;0)*($G$9=$H$9),1,0)+IF(($I$9+$J$9&gt;0)*($I$9=$J$9),1,0)+IF(($K$9+$L$9&gt;0)*($K$9=$L$9),1,0)+IF(($M$9+$N$9&gt;0)*($M$9=$N$9),1,0)+IF(($M$4+$N$4&gt;0)*($M$4=$N$4),1,0)+IF(($M$5+$N$5&gt;0)*($M$5=$N$5),1,0)+IF(($M$6+$N$6&gt;0)*($M$6=$N$6),1,0)+IF(($M$7+$N$7&gt;0)*($M$7=$N$7),1,0)+IF(($M$8+$N$8&gt;0)*($M$8=$N$8),1,0)+IF(($M$9+$N$9&gt;0)*($M$9=$N$9),1,0))/2</f>
        <v>0</v>
      </c>
      <c r="U8" s="117">
        <f>(IF($C$9&lt;$D$9,1,0)+IF($E$9&lt;$F$9,1,0)+IF($G$9&lt;$H$9,1,0)+IF($I$9&lt;$J$9,1,0)+IF($K$9&lt;$L$9,1,0)+IF($M$9&lt;$N$9,1,0)+IF($M$4&gt;$N$4,1,0)+IF($M$5&gt;$N$5,1,0)+IF($M$6&gt;$N$6,1,0)+IF($M$7&gt;$N$7,1,0)+IF($M$8&gt;$N$8,1,0)+IF($M$9&gt;$N$9,1,0))/2</f>
        <v>0</v>
      </c>
      <c r="V8" s="118">
        <f>($C$9+$E$9+$G$9+$I$9+$K$9+$M$9+$N$4+$N$5+$N$6+$N$7+$N$8+$N$9)/2</f>
        <v>0</v>
      </c>
      <c r="W8" s="118">
        <f>($D$9+$F$9+$H$9+$J$9+$L$9+$N$9+$M$4+$M$5+$M$6+$M$7+$M$8+$M$9)/2</f>
        <v>0</v>
      </c>
      <c r="X8" s="119">
        <f t="shared" si="1"/>
        <v>0</v>
      </c>
      <c r="Y8" s="120">
        <f t="shared" si="2"/>
        <v>0</v>
      </c>
    </row>
    <row r="9" spans="1:25" ht="33.75" customHeight="1" thickBot="1">
      <c r="A9" s="126" t="s">
        <v>23</v>
      </c>
      <c r="B9" s="127">
        <f>'[1]LC99-A SER'!B8</f>
        <v>6</v>
      </c>
      <c r="C9" s="128">
        <f>N4</f>
        <v>0</v>
      </c>
      <c r="D9" s="129">
        <f>M4</f>
        <v>0</v>
      </c>
      <c r="E9" s="130">
        <f>N5</f>
        <v>0</v>
      </c>
      <c r="F9" s="129">
        <f>M5</f>
        <v>0</v>
      </c>
      <c r="G9" s="130">
        <f>N6</f>
        <v>0</v>
      </c>
      <c r="H9" s="129">
        <f>M6</f>
        <v>0</v>
      </c>
      <c r="I9" s="130">
        <f>N7</f>
        <v>0</v>
      </c>
      <c r="J9" s="129">
        <f>M7</f>
        <v>0</v>
      </c>
      <c r="K9" s="130">
        <f>N8</f>
        <v>0</v>
      </c>
      <c r="L9" s="131">
        <f>M8</f>
        <v>0</v>
      </c>
      <c r="M9" s="132"/>
      <c r="N9" s="133"/>
      <c r="P9" s="134" t="s">
        <v>23</v>
      </c>
      <c r="Q9" s="127" t="str">
        <f>$B$5</f>
        <v>Debreceni SC-SI</v>
      </c>
      <c r="R9" s="135">
        <f t="shared" si="0"/>
        <v>3</v>
      </c>
      <c r="S9" s="136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2</v>
      </c>
      <c r="T9" s="136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9" s="137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1</v>
      </c>
      <c r="V9" s="138">
        <f>($C$5+$E$5+$G$5+$I$5+$K$5+$M$5+$F$4+$F$5+$F$6+$F$7+$F$8+$F$9)/2</f>
        <v>76</v>
      </c>
      <c r="W9" s="138">
        <f>($D$5+$F$5+$H$5+$J$5+$L$5+$N$5+$E$4+$E$5+$E$6+$E$7+$E$8+$E$9)/2</f>
        <v>55</v>
      </c>
      <c r="X9" s="139">
        <f t="shared" si="1"/>
        <v>21</v>
      </c>
      <c r="Y9" s="140">
        <f t="shared" si="2"/>
        <v>4</v>
      </c>
    </row>
    <row r="10" spans="3:25" ht="33.75" customHeight="1" thickTop="1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Q10" s="142"/>
      <c r="R10" s="143">
        <f aca="true" t="shared" si="3" ref="R10:Y10">SUM(R4:R9)</f>
        <v>12</v>
      </c>
      <c r="S10" s="143">
        <f t="shared" si="3"/>
        <v>6</v>
      </c>
      <c r="T10" s="143">
        <f t="shared" si="3"/>
        <v>0</v>
      </c>
      <c r="U10" s="143">
        <f t="shared" si="3"/>
        <v>6</v>
      </c>
      <c r="V10" s="144">
        <f t="shared" si="3"/>
        <v>271</v>
      </c>
      <c r="W10" s="143">
        <f t="shared" si="3"/>
        <v>271</v>
      </c>
      <c r="X10" s="144">
        <f t="shared" si="3"/>
        <v>0</v>
      </c>
      <c r="Y10" s="145">
        <f t="shared" si="3"/>
        <v>12</v>
      </c>
    </row>
    <row r="11" ht="15.75" thickBot="1"/>
    <row r="12" spans="16:25" ht="15.75" thickBot="1">
      <c r="P12" s="2" t="s">
        <v>7</v>
      </c>
      <c r="Q12" s="3" t="s">
        <v>8</v>
      </c>
      <c r="R12" s="25" t="s">
        <v>9</v>
      </c>
      <c r="S12" s="146" t="s">
        <v>10</v>
      </c>
      <c r="T12" s="147" t="s">
        <v>11</v>
      </c>
      <c r="U12" s="148" t="s">
        <v>12</v>
      </c>
      <c r="V12" s="149" t="s">
        <v>13</v>
      </c>
      <c r="W12" s="147" t="s">
        <v>14</v>
      </c>
      <c r="X12" s="148" t="s">
        <v>15</v>
      </c>
      <c r="Y12" s="150" t="s">
        <v>16</v>
      </c>
    </row>
    <row r="13" spans="16:25" ht="17.25">
      <c r="P13" s="151" t="s">
        <v>17</v>
      </c>
      <c r="Q13" s="152" t="str">
        <f>$B$8</f>
        <v>Dunaújvárosi KKA NKFT</v>
      </c>
      <c r="R13" s="13">
        <f>S13+T13+U13</f>
        <v>3</v>
      </c>
      <c r="S13" s="153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3</v>
      </c>
      <c r="T13" s="154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13" s="15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0</v>
      </c>
      <c r="V13" s="155">
        <f>($C$8+$E$8+$G$8+$I$8+$K$8+$M$8+$L$4+$L$5+$L$6+$L$7+$L$8+$L$9)/2</f>
        <v>79</v>
      </c>
      <c r="W13" s="16">
        <f>($D$8+$F$8+$H$8+$J$8+$L$8+$N$8+$K$4+$K$5+$K$6+$K$7+$K$8+$K$9)/2</f>
        <v>48</v>
      </c>
      <c r="X13" s="17">
        <f>V13-W13</f>
        <v>31</v>
      </c>
      <c r="Y13" s="156">
        <f>(S13*2)+(T13*1)</f>
        <v>6</v>
      </c>
    </row>
    <row r="14" spans="16:25" ht="17.25">
      <c r="P14" s="157" t="s">
        <v>18</v>
      </c>
      <c r="Q14" s="158" t="str">
        <f>$B$5</f>
        <v>Debreceni SC-SI</v>
      </c>
      <c r="R14" s="115">
        <f>S14+T14+U14</f>
        <v>3</v>
      </c>
      <c r="S14" s="159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2</v>
      </c>
      <c r="T14" s="160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14" s="117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1</v>
      </c>
      <c r="V14" s="161">
        <f>($C$5+$E$5+$G$5+$I$5+$K$5+$M$5+$F$4+$F$5+$F$6+$F$7+$F$8+$F$9)/2</f>
        <v>76</v>
      </c>
      <c r="W14" s="118">
        <f>($D$5+$F$5+$H$5+$J$5+$L$5+$N$5+$E$4+$E$5+$E$6+$E$7+$E$8+$E$9)/2</f>
        <v>55</v>
      </c>
      <c r="X14" s="119">
        <f>V14-W14</f>
        <v>21</v>
      </c>
      <c r="Y14" s="162">
        <f>(S14*2)+(T14*1)</f>
        <v>4</v>
      </c>
    </row>
    <row r="15" spans="16:25" ht="17.25">
      <c r="P15" s="157" t="s">
        <v>19</v>
      </c>
      <c r="Q15" s="158" t="str">
        <f>$B$7</f>
        <v>Fiatal Kézilabdások SE Algyő</v>
      </c>
      <c r="R15" s="115">
        <f>S15+T15+U15</f>
        <v>3</v>
      </c>
      <c r="S15" s="159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1</v>
      </c>
      <c r="T15" s="160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15" s="117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2</v>
      </c>
      <c r="V15" s="161">
        <f>($C$7+$E$7+$G$7+$I$7+$K$7+$M$7+$J$4+$J$5+$J$6+$J$7+$J$8+$J$9)/2</f>
        <v>56</v>
      </c>
      <c r="W15" s="118">
        <f>($D$7+$F$7+$H$7+$J$7+$L$7+$N$7+$I$4+$I$5+$I$6+$I$7+$I$8+$I$9)/2</f>
        <v>78</v>
      </c>
      <c r="X15" s="119">
        <f>V15-W15</f>
        <v>-22</v>
      </c>
      <c r="Y15" s="162">
        <f>(S15*2)+(T15*1)</f>
        <v>2</v>
      </c>
    </row>
    <row r="16" spans="16:25" ht="18" thickBot="1">
      <c r="P16" s="163" t="s">
        <v>20</v>
      </c>
      <c r="Q16" s="164" t="str">
        <f>$B$6</f>
        <v>XVI. kerületi KMSE</v>
      </c>
      <c r="R16" s="165">
        <f>S16+T16+U16</f>
        <v>3</v>
      </c>
      <c r="S16" s="166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0</v>
      </c>
      <c r="T16" s="167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16" s="168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3</v>
      </c>
      <c r="V16" s="169">
        <f>($C$6+$E$6+$G$6+$I$6+$K$6+$M$6+$H$4+$H$5+$H$6+$H$7+$H$8+$H$9)/2</f>
        <v>60</v>
      </c>
      <c r="W16" s="170">
        <f>($D$6+$F$6+$H$6+$J$6+$L$6+$N$6+$G$4+$G$5+$G$6+$G$7+$G$8+$G$9)/2</f>
        <v>90</v>
      </c>
      <c r="X16" s="171">
        <f>V16-W16</f>
        <v>-30</v>
      </c>
      <c r="Y16" s="172">
        <f>(S16*2)+(T16*1)</f>
        <v>0</v>
      </c>
    </row>
  </sheetData>
  <sheetProtection/>
  <mergeCells count="6">
    <mergeCell ref="M3:N3"/>
    <mergeCell ref="C3:D3"/>
    <mergeCell ref="E3:F3"/>
    <mergeCell ref="G3:H3"/>
    <mergeCell ref="I3:J3"/>
    <mergeCell ref="K3:L3"/>
  </mergeCells>
  <conditionalFormatting sqref="C4:N9">
    <cfRule type="cellIs" priority="4" dxfId="12" operator="greaterThan" stopIfTrue="1">
      <formula>0</formula>
    </cfRule>
  </conditionalFormatting>
  <conditionalFormatting sqref="R10">
    <cfRule type="cellIs" priority="3" dxfId="13" operator="notEqual" stopIfTrue="1">
      <formula>$Y$10</formula>
    </cfRule>
  </conditionalFormatting>
  <conditionalFormatting sqref="V10">
    <cfRule type="cellIs" priority="2" dxfId="13" operator="notEqual" stopIfTrue="1">
      <formula>$W$10</formula>
    </cfRule>
  </conditionalFormatting>
  <conditionalFormatting sqref="X10">
    <cfRule type="cellIs" priority="1" dxfId="14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K17" sqref="K17"/>
    </sheetView>
  </sheetViews>
  <sheetFormatPr defaultColWidth="9.140625" defaultRowHeight="15"/>
  <cols>
    <col min="2" max="2" width="33.57421875" style="0" customWidth="1"/>
    <col min="3" max="3" width="33.8515625" style="0" customWidth="1"/>
    <col min="4" max="5" width="8.7109375" style="0" customWidth="1"/>
    <col min="6" max="7" width="6.7109375" style="0" customWidth="1"/>
  </cols>
  <sheetData>
    <row r="1" spans="1:6" ht="15">
      <c r="A1" s="37" t="s">
        <v>21</v>
      </c>
      <c r="B1" s="38" t="s">
        <v>8</v>
      </c>
      <c r="F1" s="39"/>
    </row>
    <row r="2" spans="1:6" ht="5.25" customHeight="1">
      <c r="A2" s="40"/>
      <c r="F2" s="39"/>
    </row>
    <row r="3" spans="1:6" ht="24" customHeight="1">
      <c r="A3" s="40" t="s">
        <v>17</v>
      </c>
      <c r="B3" s="173">
        <v>1</v>
      </c>
      <c r="F3" s="39"/>
    </row>
    <row r="4" spans="1:6" ht="24" customHeight="1">
      <c r="A4" s="40" t="s">
        <v>18</v>
      </c>
      <c r="B4" s="289" t="s">
        <v>78</v>
      </c>
      <c r="C4" s="250"/>
      <c r="F4" s="39"/>
    </row>
    <row r="5" spans="1:6" ht="24" customHeight="1">
      <c r="A5" s="40" t="s">
        <v>19</v>
      </c>
      <c r="B5" s="289" t="s">
        <v>79</v>
      </c>
      <c r="C5" s="250"/>
      <c r="F5" s="39"/>
    </row>
    <row r="6" spans="1:6" ht="24" customHeight="1">
      <c r="A6" s="40" t="s">
        <v>20</v>
      </c>
      <c r="B6" s="289" t="s">
        <v>80</v>
      </c>
      <c r="C6" s="250"/>
      <c r="F6" s="39"/>
    </row>
    <row r="7" spans="1:6" ht="24" customHeight="1">
      <c r="A7" s="40" t="s">
        <v>22</v>
      </c>
      <c r="B7" s="263" t="s">
        <v>81</v>
      </c>
      <c r="C7" s="250"/>
      <c r="F7" s="39"/>
    </row>
    <row r="8" spans="1:6" ht="24" customHeight="1">
      <c r="A8" s="40" t="s">
        <v>23</v>
      </c>
      <c r="B8" s="42">
        <v>6</v>
      </c>
      <c r="F8" s="39"/>
    </row>
    <row r="9" spans="1:6" ht="11.25" customHeight="1" thickBot="1">
      <c r="A9" s="40"/>
      <c r="F9" s="39"/>
    </row>
    <row r="10" spans="1:7" ht="21" customHeight="1">
      <c r="A10" s="43" t="s">
        <v>24</v>
      </c>
      <c r="B10" s="319" t="s">
        <v>25</v>
      </c>
      <c r="C10" s="320"/>
      <c r="D10" s="321" t="s">
        <v>26</v>
      </c>
      <c r="E10" s="322"/>
      <c r="F10" s="325" t="s">
        <v>27</v>
      </c>
      <c r="G10" s="326"/>
    </row>
    <row r="11" spans="1:7" ht="21" customHeight="1" thickBot="1">
      <c r="A11" s="44" t="s">
        <v>28</v>
      </c>
      <c r="B11" s="45" t="s">
        <v>29</v>
      </c>
      <c r="C11" s="45" t="s">
        <v>30</v>
      </c>
      <c r="D11" s="323"/>
      <c r="E11" s="324"/>
      <c r="F11" s="327"/>
      <c r="G11" s="328"/>
    </row>
    <row r="12" spans="1:6" s="47" customFormat="1" ht="21" customHeight="1" thickBot="1">
      <c r="A12" s="46" t="s">
        <v>31</v>
      </c>
      <c r="B12" s="46"/>
      <c r="F12" s="48"/>
    </row>
    <row r="13" spans="1:8" s="54" customFormat="1" ht="21" customHeight="1">
      <c r="A13" s="49" t="s">
        <v>32</v>
      </c>
      <c r="B13" s="213" t="str">
        <f>B6</f>
        <v>K. Szeged SE</v>
      </c>
      <c r="C13" s="213" t="str">
        <f>B4</f>
        <v>Tiszavasvári SE</v>
      </c>
      <c r="D13" s="50">
        <v>24</v>
      </c>
      <c r="E13" s="51">
        <v>18</v>
      </c>
      <c r="F13" s="196"/>
      <c r="G13" s="197"/>
      <c r="H13" s="198"/>
    </row>
    <row r="14" spans="1:8" s="54" customFormat="1" ht="21" customHeight="1">
      <c r="A14" s="55" t="s">
        <v>33</v>
      </c>
      <c r="B14" s="214" t="str">
        <f>B7</f>
        <v>Szombathelyi Haladás VSE</v>
      </c>
      <c r="C14" s="214" t="str">
        <f>B5</f>
        <v>Kozármisleny SE</v>
      </c>
      <c r="D14" s="56">
        <v>11</v>
      </c>
      <c r="E14" s="57">
        <v>22</v>
      </c>
      <c r="F14" s="199"/>
      <c r="G14" s="200"/>
      <c r="H14" s="198"/>
    </row>
    <row r="15" spans="1:8" s="54" customFormat="1" ht="21" customHeight="1" thickBot="1">
      <c r="A15" s="58" t="s">
        <v>34</v>
      </c>
      <c r="B15" s="215">
        <f>B3</f>
        <v>1</v>
      </c>
      <c r="C15" s="215">
        <f>B8</f>
        <v>6</v>
      </c>
      <c r="D15" s="60"/>
      <c r="E15" s="59"/>
      <c r="F15" s="201"/>
      <c r="G15" s="202"/>
      <c r="H15" s="198"/>
    </row>
    <row r="16" spans="1:8" s="47" customFormat="1" ht="21" customHeight="1" thickBot="1">
      <c r="A16" s="61" t="s">
        <v>35</v>
      </c>
      <c r="B16" s="216"/>
      <c r="C16" s="217"/>
      <c r="D16" s="64"/>
      <c r="E16" s="63"/>
      <c r="F16" s="203"/>
      <c r="G16" s="204"/>
      <c r="H16" s="204"/>
    </row>
    <row r="17" spans="1:8" s="54" customFormat="1" ht="21" customHeight="1">
      <c r="A17" s="49" t="s">
        <v>36</v>
      </c>
      <c r="B17" s="213" t="str">
        <f>B5</f>
        <v>Kozármisleny SE</v>
      </c>
      <c r="C17" s="213" t="str">
        <f>B6</f>
        <v>K. Szeged SE</v>
      </c>
      <c r="D17" s="50">
        <v>17</v>
      </c>
      <c r="E17" s="51">
        <v>18</v>
      </c>
      <c r="F17" s="196"/>
      <c r="G17" s="197"/>
      <c r="H17" s="198"/>
    </row>
    <row r="18" spans="1:8" s="54" customFormat="1" ht="21" customHeight="1">
      <c r="A18" s="55" t="s">
        <v>37</v>
      </c>
      <c r="B18" s="57" t="str">
        <f>B7</f>
        <v>Szombathelyi Haladás VSE</v>
      </c>
      <c r="C18" s="57">
        <f>B3</f>
        <v>1</v>
      </c>
      <c r="D18" s="56"/>
      <c r="E18" s="57"/>
      <c r="F18" s="199"/>
      <c r="G18" s="200"/>
      <c r="H18" s="198"/>
    </row>
    <row r="19" spans="1:8" s="54" customFormat="1" ht="21" customHeight="1" thickBot="1">
      <c r="A19" s="58" t="s">
        <v>38</v>
      </c>
      <c r="B19" s="59">
        <f>B8</f>
        <v>6</v>
      </c>
      <c r="C19" s="59" t="str">
        <f>B4</f>
        <v>Tiszavasvári SE</v>
      </c>
      <c r="D19" s="60"/>
      <c r="E19" s="59"/>
      <c r="F19" s="201"/>
      <c r="G19" s="202"/>
      <c r="H19" s="198"/>
    </row>
    <row r="20" spans="1:8" s="47" customFormat="1" ht="21" customHeight="1" thickBot="1">
      <c r="A20" s="61" t="s">
        <v>39</v>
      </c>
      <c r="B20" s="62"/>
      <c r="C20" s="63"/>
      <c r="D20" s="64"/>
      <c r="E20" s="63"/>
      <c r="F20" s="203"/>
      <c r="G20" s="204"/>
      <c r="H20" s="204"/>
    </row>
    <row r="21" spans="1:8" s="54" customFormat="1" ht="21" customHeight="1">
      <c r="A21" s="49" t="s">
        <v>40</v>
      </c>
      <c r="B21" s="218" t="str">
        <f>B4</f>
        <v>Tiszavasvári SE</v>
      </c>
      <c r="C21" s="218" t="str">
        <f>B5</f>
        <v>Kozármisleny SE</v>
      </c>
      <c r="D21" s="220">
        <v>13</v>
      </c>
      <c r="E21" s="213">
        <v>18</v>
      </c>
      <c r="F21" s="211"/>
      <c r="G21" s="212"/>
      <c r="H21" s="206">
        <v>2</v>
      </c>
    </row>
    <row r="22" spans="1:8" s="54" customFormat="1" ht="21" customHeight="1">
      <c r="A22" s="55" t="s">
        <v>41</v>
      </c>
      <c r="B22" s="214">
        <f>B8</f>
        <v>6</v>
      </c>
      <c r="C22" s="214" t="str">
        <f>B7</f>
        <v>Szombathelyi Haladás VSE</v>
      </c>
      <c r="D22" s="221"/>
      <c r="E22" s="214"/>
      <c r="F22" s="199"/>
      <c r="G22" s="200"/>
      <c r="H22" s="198"/>
    </row>
    <row r="23" spans="1:8" s="54" customFormat="1" ht="21" customHeight="1" thickBot="1">
      <c r="A23" s="58" t="s">
        <v>42</v>
      </c>
      <c r="B23" s="215">
        <f>B3</f>
        <v>1</v>
      </c>
      <c r="C23" s="215" t="str">
        <f>B6</f>
        <v>K. Szeged SE</v>
      </c>
      <c r="D23" s="222"/>
      <c r="E23" s="215"/>
      <c r="F23" s="201"/>
      <c r="G23" s="202"/>
      <c r="H23" s="198"/>
    </row>
    <row r="24" spans="1:8" s="70" customFormat="1" ht="18" thickBot="1">
      <c r="A24" s="61" t="s">
        <v>43</v>
      </c>
      <c r="B24" s="216"/>
      <c r="C24" s="204"/>
      <c r="D24" s="205"/>
      <c r="E24" s="205"/>
      <c r="F24" s="205"/>
      <c r="G24" s="205"/>
      <c r="H24" s="205"/>
    </row>
    <row r="25" spans="1:8" s="54" customFormat="1" ht="21" customHeight="1">
      <c r="A25" s="49" t="s">
        <v>44</v>
      </c>
      <c r="B25" s="213" t="str">
        <f>B7</f>
        <v>Szombathelyi Haladás VSE</v>
      </c>
      <c r="C25" s="213" t="str">
        <f>B4</f>
        <v>Tiszavasvári SE</v>
      </c>
      <c r="D25" s="220">
        <v>17</v>
      </c>
      <c r="E25" s="213">
        <v>17</v>
      </c>
      <c r="F25" s="196"/>
      <c r="G25" s="197"/>
      <c r="H25" s="198"/>
    </row>
    <row r="26" spans="1:8" s="54" customFormat="1" ht="21" customHeight="1">
      <c r="A26" s="55" t="s">
        <v>45</v>
      </c>
      <c r="B26" s="214" t="str">
        <f>B5</f>
        <v>Kozármisleny SE</v>
      </c>
      <c r="C26" s="214">
        <f>B3</f>
        <v>1</v>
      </c>
      <c r="D26" s="221"/>
      <c r="E26" s="214"/>
      <c r="F26" s="199"/>
      <c r="G26" s="200"/>
      <c r="H26" s="198"/>
    </row>
    <row r="27" spans="1:8" s="54" customFormat="1" ht="21" customHeight="1" thickBot="1">
      <c r="A27" s="58" t="s">
        <v>46</v>
      </c>
      <c r="B27" s="215" t="str">
        <f>B6</f>
        <v>K. Szeged SE</v>
      </c>
      <c r="C27" s="215">
        <f>B8</f>
        <v>6</v>
      </c>
      <c r="D27" s="222"/>
      <c r="E27" s="215"/>
      <c r="F27" s="201"/>
      <c r="G27" s="202"/>
      <c r="H27" s="198"/>
    </row>
    <row r="28" spans="1:8" s="70" customFormat="1" ht="18" thickBot="1">
      <c r="A28" s="61" t="s">
        <v>47</v>
      </c>
      <c r="B28" s="216"/>
      <c r="C28" s="204"/>
      <c r="D28" s="205"/>
      <c r="E28" s="205"/>
      <c r="F28" s="205"/>
      <c r="G28" s="205"/>
      <c r="H28" s="205"/>
    </row>
    <row r="29" spans="1:8" s="54" customFormat="1" ht="21" customHeight="1">
      <c r="A29" s="49" t="s">
        <v>48</v>
      </c>
      <c r="B29" s="218" t="str">
        <f>B6</f>
        <v>K. Szeged SE</v>
      </c>
      <c r="C29" s="218" t="str">
        <f>B7</f>
        <v>Szombathelyi Haladás VSE</v>
      </c>
      <c r="D29" s="220">
        <v>23</v>
      </c>
      <c r="E29" s="213">
        <v>12</v>
      </c>
      <c r="F29" s="52"/>
      <c r="G29" s="53"/>
      <c r="H29" s="206">
        <v>1</v>
      </c>
    </row>
    <row r="30" spans="1:8" s="54" customFormat="1" ht="21" customHeight="1">
      <c r="A30" s="55" t="s">
        <v>49</v>
      </c>
      <c r="B30" s="57" t="str">
        <f>B5</f>
        <v>Kozármisleny SE</v>
      </c>
      <c r="C30" s="57">
        <f>B8</f>
        <v>6</v>
      </c>
      <c r="D30" s="56"/>
      <c r="E30" s="57"/>
      <c r="F30" s="199"/>
      <c r="G30" s="200"/>
      <c r="H30" s="198"/>
    </row>
    <row r="31" spans="1:8" s="54" customFormat="1" ht="21" customHeight="1" thickBot="1">
      <c r="A31" s="58" t="s">
        <v>50</v>
      </c>
      <c r="B31" s="59">
        <f>B3</f>
        <v>1</v>
      </c>
      <c r="C31" s="59" t="str">
        <f>B4</f>
        <v>Tiszavasvári SE</v>
      </c>
      <c r="D31" s="60"/>
      <c r="E31" s="59"/>
      <c r="F31" s="201"/>
      <c r="G31" s="202"/>
      <c r="H31" s="198"/>
    </row>
    <row r="32" spans="2:3" ht="14.25">
      <c r="B32" s="71"/>
      <c r="C32" s="71"/>
    </row>
    <row r="33" spans="2:3" ht="14.25">
      <c r="B33" s="71"/>
      <c r="C33" s="71"/>
    </row>
    <row r="34" spans="2:3" ht="14.25">
      <c r="B34" s="71"/>
      <c r="C34" s="71"/>
    </row>
    <row r="35" spans="2:3" ht="14.25">
      <c r="B35" s="71"/>
      <c r="C35" s="71"/>
    </row>
    <row r="36" spans="2:3" ht="14.25">
      <c r="B36" s="71"/>
      <c r="C36" s="71"/>
    </row>
    <row r="37" spans="2:3" ht="14.25">
      <c r="B37" s="71"/>
      <c r="C37" s="71"/>
    </row>
    <row r="38" spans="2:3" ht="14.25">
      <c r="B38" s="71"/>
      <c r="C38" s="71"/>
    </row>
    <row r="39" spans="2:3" ht="14.25">
      <c r="B39" s="71"/>
      <c r="C39" s="71"/>
    </row>
  </sheetData>
  <sheetProtection/>
  <mergeCells count="3">
    <mergeCell ref="B10:C10"/>
    <mergeCell ref="D10:E11"/>
    <mergeCell ref="F10:G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6"/>
  <sheetViews>
    <sheetView zoomScalePageLayoutView="0" workbookViewId="0" topLeftCell="A10">
      <selection activeCell="E16" sqref="E16"/>
    </sheetView>
  </sheetViews>
  <sheetFormatPr defaultColWidth="9.140625" defaultRowHeight="15"/>
  <cols>
    <col min="1" max="1" width="3.7109375" style="72" customWidth="1"/>
    <col min="2" max="2" width="23.7109375" style="73" customWidth="1"/>
    <col min="3" max="14" width="4.421875" style="0" customWidth="1"/>
    <col min="15" max="15" width="2.57421875" style="0" customWidth="1"/>
    <col min="16" max="16" width="6.140625" style="40" customWidth="1"/>
    <col min="17" max="17" width="26.140625" style="0" customWidth="1"/>
    <col min="18" max="18" width="5.00390625" style="0" customWidth="1"/>
    <col min="19" max="21" width="4.7109375" style="0" customWidth="1"/>
    <col min="22" max="22" width="6.7109375" style="0" customWidth="1"/>
    <col min="23" max="23" width="6.00390625" style="0" customWidth="1"/>
    <col min="24" max="24" width="5.28125" style="0" customWidth="1"/>
    <col min="25" max="25" width="5.421875" style="74" customWidth="1"/>
  </cols>
  <sheetData>
    <row r="1" ht="66" customHeight="1"/>
    <row r="2" spans="1:25" s="47" customFormat="1" ht="25.5" customHeight="1" thickBot="1">
      <c r="A2" s="72"/>
      <c r="B2" s="72"/>
      <c r="C2" s="75" t="s">
        <v>51</v>
      </c>
      <c r="D2" s="75"/>
      <c r="E2" s="75"/>
      <c r="F2" s="75"/>
      <c r="G2" s="75"/>
      <c r="H2" s="75"/>
      <c r="I2" s="75"/>
      <c r="J2" s="72"/>
      <c r="K2" s="72"/>
      <c r="L2" s="72"/>
      <c r="M2" s="72"/>
      <c r="N2" s="72"/>
      <c r="O2" s="72"/>
      <c r="P2" s="76"/>
      <c r="R2" s="75" t="s">
        <v>52</v>
      </c>
      <c r="S2" s="75"/>
      <c r="T2" s="75"/>
      <c r="U2" s="75"/>
      <c r="V2" s="75"/>
      <c r="Y2" s="74"/>
    </row>
    <row r="3" spans="1:25" s="73" customFormat="1" ht="141.75" customHeight="1" thickBot="1" thickTop="1">
      <c r="A3" s="77"/>
      <c r="B3" s="78" t="s">
        <v>53</v>
      </c>
      <c r="C3" s="331">
        <f>$B$4</f>
        <v>1</v>
      </c>
      <c r="D3" s="332"/>
      <c r="E3" s="333" t="str">
        <f>$B$5</f>
        <v>Tiszavasvári SE</v>
      </c>
      <c r="F3" s="334"/>
      <c r="G3" s="333" t="str">
        <f>$B$6</f>
        <v>Kozármisleny SE</v>
      </c>
      <c r="H3" s="334"/>
      <c r="I3" s="333" t="str">
        <f>$B$7</f>
        <v>K. Szeged SE</v>
      </c>
      <c r="J3" s="334"/>
      <c r="K3" s="333" t="str">
        <f>$B$8</f>
        <v>Szombathelyi Haladás VSE</v>
      </c>
      <c r="L3" s="334"/>
      <c r="M3" s="329">
        <f>$B$9</f>
        <v>6</v>
      </c>
      <c r="N3" s="330"/>
      <c r="O3" s="79"/>
      <c r="P3" s="80"/>
      <c r="Q3" s="81" t="s">
        <v>53</v>
      </c>
      <c r="R3" s="82" t="s">
        <v>54</v>
      </c>
      <c r="S3" s="83" t="s">
        <v>55</v>
      </c>
      <c r="T3" s="83" t="s">
        <v>56</v>
      </c>
      <c r="U3" s="84" t="s">
        <v>57</v>
      </c>
      <c r="V3" s="85" t="s">
        <v>58</v>
      </c>
      <c r="W3" s="86" t="s">
        <v>59</v>
      </c>
      <c r="X3" s="87" t="s">
        <v>60</v>
      </c>
      <c r="Y3" s="88" t="s">
        <v>61</v>
      </c>
    </row>
    <row r="4" spans="1:25" ht="31.5" customHeight="1" thickBot="1">
      <c r="A4" s="89" t="s">
        <v>17</v>
      </c>
      <c r="B4" s="90">
        <f>'[1]LC99-B SER'!B3</f>
        <v>1</v>
      </c>
      <c r="C4" s="91"/>
      <c r="D4" s="92"/>
      <c r="E4" s="93">
        <f>'L2005-B SER'!D31</f>
        <v>0</v>
      </c>
      <c r="F4" s="94">
        <f>'L2005-B SER'!E31</f>
        <v>0</v>
      </c>
      <c r="G4" s="95">
        <f>'L2005-B SER'!E26</f>
        <v>0</v>
      </c>
      <c r="H4" s="96">
        <f>'L2005-B SER'!D26</f>
        <v>0</v>
      </c>
      <c r="I4" s="95">
        <f>'L2005-B SER'!D23</f>
        <v>0</v>
      </c>
      <c r="J4" s="97">
        <f>'L2005-B SER'!E23</f>
        <v>0</v>
      </c>
      <c r="K4" s="98">
        <f>'L2005-B SER'!E18</f>
        <v>0</v>
      </c>
      <c r="L4" s="99">
        <f>'L2005-B SER'!D18</f>
        <v>0</v>
      </c>
      <c r="M4" s="100">
        <f>'L2005-B SER'!D15</f>
        <v>0</v>
      </c>
      <c r="N4" s="101">
        <f>'L2005-B SER'!E15</f>
        <v>0</v>
      </c>
      <c r="P4" s="102" t="s">
        <v>17</v>
      </c>
      <c r="Q4" s="103" t="str">
        <f>$B$8</f>
        <v>Szombathelyi Haladás VSE</v>
      </c>
      <c r="R4" s="13">
        <f aca="true" t="shared" si="0" ref="R4:R9">S4+T4+U4</f>
        <v>3</v>
      </c>
      <c r="S4" s="14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0</v>
      </c>
      <c r="T4" s="14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1</v>
      </c>
      <c r="U4" s="15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2</v>
      </c>
      <c r="V4" s="16">
        <f>($C$8+$E$8+$G$8+$I$8+$K$8+$M$8+$L$4+$L$5+$L$6+$L$7+$L$8+$L$9)/2</f>
        <v>40</v>
      </c>
      <c r="W4" s="16">
        <f>($D$8+$F$8+$H$8+$J$8+$L$8+$N$8+$K$4+$K$5+$K$6+$K$7+$K$8+$K$9)/2</f>
        <v>62</v>
      </c>
      <c r="X4" s="17">
        <f aca="true" t="shared" si="1" ref="X4:X9">V4-W4</f>
        <v>-22</v>
      </c>
      <c r="Y4" s="18">
        <f aca="true" t="shared" si="2" ref="Y4:Y9">(S4*2)+(T4*1)</f>
        <v>1</v>
      </c>
    </row>
    <row r="5" spans="1:25" ht="31.5" customHeight="1" thickBot="1">
      <c r="A5" s="104" t="s">
        <v>18</v>
      </c>
      <c r="B5" s="105" t="str">
        <f>'L2005-B SER'!B4</f>
        <v>Tiszavasvári SE</v>
      </c>
      <c r="C5" s="106">
        <f>F4</f>
        <v>0</v>
      </c>
      <c r="D5" s="94">
        <f>E4</f>
        <v>0</v>
      </c>
      <c r="E5" s="107"/>
      <c r="F5" s="92"/>
      <c r="G5" s="108">
        <f>'L2005-B SER'!D21</f>
        <v>13</v>
      </c>
      <c r="H5" s="109">
        <f>'L2005-B SER'!E21</f>
        <v>18</v>
      </c>
      <c r="I5" s="108">
        <f>'L2005-B SER'!E13</f>
        <v>18</v>
      </c>
      <c r="J5" s="110">
        <f>'L2005-B SER'!D13</f>
        <v>24</v>
      </c>
      <c r="K5" s="111">
        <f>'L2005-B SER'!E25</f>
        <v>17</v>
      </c>
      <c r="L5" s="109">
        <f>'L2005-B SER'!D25</f>
        <v>17</v>
      </c>
      <c r="M5" s="112">
        <f>'L2005-B SER'!D27</f>
        <v>0</v>
      </c>
      <c r="N5" s="112">
        <f>'L2005-B SER'!E27</f>
        <v>0</v>
      </c>
      <c r="P5" s="113" t="s">
        <v>18</v>
      </c>
      <c r="Q5" s="114">
        <f>$B$4</f>
        <v>1</v>
      </c>
      <c r="R5" s="115">
        <f t="shared" si="0"/>
        <v>0</v>
      </c>
      <c r="S5" s="116">
        <f>(IF($C$4&gt;$D$4,1,0)+IF($E$4&gt;$F$4,1,0)+IF($G$4&gt;$H$4,1,0)+IF($I$4&gt;$J$4,1,0)+IF($K$4&gt;$L$4,1,0)+IF($M$4&gt;$N$4,1,0)+IF(($D$4&gt;$C$4),1,0)+IF(($D$5&gt;$C$5),1,0)+IF(($D$6&gt;$C$6),1,0)+IF(($D$7&gt;$C$7),1,0)+IF(($D$8&gt;$C$8),1,0)+IF(($D$9&gt;$C$9),1,0))/2</f>
        <v>0</v>
      </c>
      <c r="T5" s="116">
        <f>(IF(($C$4+$D$4&gt;0)*($C$4=$D$4),1,0)+IF(($E$4+$F$4&gt;0)*($E$4=$F$4),1,0)+IF(($G$4+$H$4&gt;0)*($G$4=$H$4),1,0)+IF(($I$4+$J$4&gt;0)*($I$4=$J$4),1,0)+IF(($K$4+$L$4&gt;0)*($K$4=$L$4),1,0)+IF(($M$4+$N$4&gt;0)*($M$4=$N$4),1,0)+IF(($C$4+$D$4&gt;0)*($C$4=$D$4),1,0)+IF(($C$5+$D$5&gt;0)*($C$5=$D$5),1,0)+IF(($C$6+$D$6&gt;0)*($C$6=$D$6),1,0)+IF(($C$7+$D$7&gt;0)*($C$7=$D$7),1,0)+IF(($C$8+$D$8&gt;0)*($C$8=$D$8),1,0)+IF(($C$9+$D$9&gt;0)*($C$9=$D$9),1,0))/2</f>
        <v>0</v>
      </c>
      <c r="U5" s="117">
        <f>(IF($C$4&lt;$D$4,1,0)+IF($E$4&lt;$F$4,1,0)+IF($G$4&lt;$H$4,1,0)+IF($I$4&lt;$J$4,1,0)+IF($K$4&lt;$L$4,1,0)+IF($M$4&lt;$N$4,1,0)+IF($C$4&gt;$D$4,1,0)+IF($C$5&gt;$D$5,1,0)+IF($C$6&gt;$D$6,1,0)+IF($C$7&gt;$D$7,1,0)+IF($C$8&gt;$D$8,1,0)+IF($C$9&gt;$D$9,1,0))/2</f>
        <v>0</v>
      </c>
      <c r="V5" s="118">
        <f>($C$4+$E$4+$G$4+$I$4+$K$4+$M$4+$D$4+$D$5+$D$6+$D$7+$D$8+$D$9)/2</f>
        <v>0</v>
      </c>
      <c r="W5" s="118">
        <f>($D$4+$F$4+$H$4+$J$4+$L$4+$N$4+$C$4+$C$5+$C$6+$C$7+$C$8+$C$9)/2</f>
        <v>0</v>
      </c>
      <c r="X5" s="119">
        <f t="shared" si="1"/>
        <v>0</v>
      </c>
      <c r="Y5" s="120">
        <f t="shared" si="2"/>
        <v>0</v>
      </c>
    </row>
    <row r="6" spans="1:25" ht="31.5" customHeight="1" thickBot="1">
      <c r="A6" s="121" t="s">
        <v>19</v>
      </c>
      <c r="B6" s="105" t="str">
        <f>'L2005-B SER'!B5</f>
        <v>Kozármisleny SE</v>
      </c>
      <c r="C6" s="106">
        <f>H4</f>
        <v>0</v>
      </c>
      <c r="D6" s="94">
        <f>G4</f>
        <v>0</v>
      </c>
      <c r="E6" s="93">
        <f>H5</f>
        <v>18</v>
      </c>
      <c r="F6" s="94">
        <f>G5</f>
        <v>13</v>
      </c>
      <c r="G6" s="107"/>
      <c r="H6" s="92"/>
      <c r="I6" s="93">
        <f>'L2005-B SER'!D17</f>
        <v>17</v>
      </c>
      <c r="J6" s="93">
        <f>'L2005-B SER'!E17</f>
        <v>18</v>
      </c>
      <c r="K6" s="122">
        <f>'L2005-B SER'!E14</f>
        <v>22</v>
      </c>
      <c r="L6" s="94">
        <f>'L2005-B SER'!D14</f>
        <v>11</v>
      </c>
      <c r="M6" s="112">
        <f>'L2005-B SER'!D30</f>
        <v>0</v>
      </c>
      <c r="N6" s="112">
        <f>'L2005-B SER'!E30</f>
        <v>0</v>
      </c>
      <c r="P6" s="113" t="s">
        <v>19</v>
      </c>
      <c r="Q6" s="114" t="str">
        <f>$B$6</f>
        <v>Kozármisleny SE</v>
      </c>
      <c r="R6" s="115">
        <f t="shared" si="0"/>
        <v>3</v>
      </c>
      <c r="S6" s="116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2</v>
      </c>
      <c r="T6" s="116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6" s="117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1</v>
      </c>
      <c r="V6" s="118">
        <f>($C$6+$E$6+$G$6+$I$6+$K$6+$M$6+$H$4+$H$5+$H$6+$H$7+$H$8+$H$9)/2</f>
        <v>57</v>
      </c>
      <c r="W6" s="118">
        <f>($D$6+$F$6+$H$6+$J$6+$L$6+$N$6+$G$4+$G$5+$G$6+$G$7+$G$8+$G$9)/2</f>
        <v>42</v>
      </c>
      <c r="X6" s="119">
        <f t="shared" si="1"/>
        <v>15</v>
      </c>
      <c r="Y6" s="120">
        <f t="shared" si="2"/>
        <v>4</v>
      </c>
    </row>
    <row r="7" spans="1:25" ht="31.5" customHeight="1" thickBot="1">
      <c r="A7" s="123" t="s">
        <v>20</v>
      </c>
      <c r="B7" s="105" t="str">
        <f>'L2005-B SER'!B6</f>
        <v>K. Szeged SE</v>
      </c>
      <c r="C7" s="124">
        <f>J4</f>
        <v>0</v>
      </c>
      <c r="D7" s="96">
        <f>I4</f>
        <v>0</v>
      </c>
      <c r="E7" s="95">
        <f>J5</f>
        <v>24</v>
      </c>
      <c r="F7" s="96">
        <f>I5</f>
        <v>18</v>
      </c>
      <c r="G7" s="95">
        <f>J6</f>
        <v>18</v>
      </c>
      <c r="H7" s="96">
        <f>I6</f>
        <v>17</v>
      </c>
      <c r="I7" s="107"/>
      <c r="J7" s="92"/>
      <c r="K7" s="112">
        <f>'L2005-B SER'!D29</f>
        <v>23</v>
      </c>
      <c r="L7" s="94">
        <f>'L2005-B SER'!E29</f>
        <v>12</v>
      </c>
      <c r="M7" s="112">
        <f>'L2005-B SER'!E19</f>
        <v>0</v>
      </c>
      <c r="N7" s="125">
        <f>'L2005-B SER'!D19</f>
        <v>0</v>
      </c>
      <c r="P7" s="113" t="s">
        <v>20</v>
      </c>
      <c r="Q7" s="114" t="str">
        <f>$B$7</f>
        <v>K. Szeged SE</v>
      </c>
      <c r="R7" s="115">
        <f t="shared" si="0"/>
        <v>3</v>
      </c>
      <c r="S7" s="116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3</v>
      </c>
      <c r="T7" s="116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7" s="117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0</v>
      </c>
      <c r="V7" s="118">
        <f>($C$7+$E$7+$G$7+$I$7+$K$7+$M$7+$J$4+$J$5+$J$6+$J$7+$J$8+$J$9)/2</f>
        <v>65</v>
      </c>
      <c r="W7" s="118">
        <f>($D$7+$F$7+$H$7+$J$7+$L$7+$N$7+$I$4+$I$5+$I$6+$I$7+$I$8+$I$9)/2</f>
        <v>47</v>
      </c>
      <c r="X7" s="119">
        <f t="shared" si="1"/>
        <v>18</v>
      </c>
      <c r="Y7" s="120">
        <f t="shared" si="2"/>
        <v>6</v>
      </c>
    </row>
    <row r="8" spans="1:25" ht="33.75" customHeight="1" thickBot="1">
      <c r="A8" s="123" t="s">
        <v>22</v>
      </c>
      <c r="B8" s="105" t="str">
        <f>'L2005-B SER'!B7</f>
        <v>Szombathelyi Haladás VSE</v>
      </c>
      <c r="C8" s="111">
        <f>L4</f>
        <v>0</v>
      </c>
      <c r="D8" s="109">
        <f>K4</f>
        <v>0</v>
      </c>
      <c r="E8" s="100">
        <f>L5</f>
        <v>17</v>
      </c>
      <c r="F8" s="109">
        <f>K5</f>
        <v>17</v>
      </c>
      <c r="G8" s="100">
        <f>L6</f>
        <v>11</v>
      </c>
      <c r="H8" s="109">
        <f>K6</f>
        <v>22</v>
      </c>
      <c r="I8" s="112">
        <f>L7</f>
        <v>12</v>
      </c>
      <c r="J8" s="94">
        <f>K7</f>
        <v>23</v>
      </c>
      <c r="K8" s="107"/>
      <c r="L8" s="92"/>
      <c r="M8" s="112">
        <f>'L2005-B SER'!E22</f>
        <v>0</v>
      </c>
      <c r="N8" s="125">
        <f>'L2005-B SER'!D22</f>
        <v>0</v>
      </c>
      <c r="P8" s="113" t="s">
        <v>22</v>
      </c>
      <c r="Q8" s="114">
        <f>$B$9</f>
        <v>6</v>
      </c>
      <c r="R8" s="115">
        <f t="shared" si="0"/>
        <v>0</v>
      </c>
      <c r="S8" s="116">
        <f>(IF($C$9&gt;$D$9,1,0)+IF($E$9&gt;$F$9,1,0)+IF($G$9&gt;$H$9,1,0)+IF($I$9&gt;$J$9,1,0)+IF($K$9&gt;$L$9,1,0)+IF($M$9&gt;$N$9,1,0)+IF(($N$4&gt;$M$4),1,0)+IF(($N$5&gt;$M$5),1,0)+IF(($N$6&gt;$M$6),1,0)+IF(($N$7&gt;$M$7),1,0)+IF(($N$8&gt;$M$8),1,0)+IF(($N$9&gt;$M$9),1,0))/2</f>
        <v>0</v>
      </c>
      <c r="T8" s="116">
        <f>(IF(($C$9+$D$9&gt;0)*($C$9=$D$9),1,0)+IF(($E$9+$F$9&gt;0)*($E$9=$F$9),1,0)+IF(($G$9+$H$9&gt;0)*($G$9=$H$9),1,0)+IF(($I$9+$J$9&gt;0)*($I$9=$J$9),1,0)+IF(($K$9+$L$9&gt;0)*($K$9=$L$9),1,0)+IF(($M$9+$N$9&gt;0)*($M$9=$N$9),1,0)+IF(($M$4+$N$4&gt;0)*($M$4=$N$4),1,0)+IF(($M$5+$N$5&gt;0)*($M$5=$N$5),1,0)+IF(($M$6+$N$6&gt;0)*($M$6=$N$6),1,0)+IF(($M$7+$N$7&gt;0)*($M$7=$N$7),1,0)+IF(($M$8+$N$8&gt;0)*($M$8=$N$8),1,0)+IF(($M$9+$N$9&gt;0)*($M$9=$N$9),1,0))/2</f>
        <v>0</v>
      </c>
      <c r="U8" s="117">
        <f>(IF($C$9&lt;$D$9,1,0)+IF($E$9&lt;$F$9,1,0)+IF($G$9&lt;$H$9,1,0)+IF($I$9&lt;$J$9,1,0)+IF($K$9&lt;$L$9,1,0)+IF($M$9&lt;$N$9,1,0)+IF($M$4&gt;$N$4,1,0)+IF($M$5&gt;$N$5,1,0)+IF($M$6&gt;$N$6,1,0)+IF($M$7&gt;$N$7,1,0)+IF($M$8&gt;$N$8,1,0)+IF($M$9&gt;$N$9,1,0))/2</f>
        <v>0</v>
      </c>
      <c r="V8" s="118">
        <f>($C$9+$E$9+$G$9+$I$9+$K$9+$M$9+$N$4+$N$5+$N$6+$N$7+$N$8+$N$9)/2</f>
        <v>0</v>
      </c>
      <c r="W8" s="118">
        <f>($D$9+$F$9+$H$9+$J$9+$L$9+$N$9+$M$4+$M$5+$M$6+$M$7+$M$8+$M$9)/2</f>
        <v>0</v>
      </c>
      <c r="X8" s="119">
        <f t="shared" si="1"/>
        <v>0</v>
      </c>
      <c r="Y8" s="120">
        <f t="shared" si="2"/>
        <v>0</v>
      </c>
    </row>
    <row r="9" spans="1:25" ht="33.75" customHeight="1" thickBot="1">
      <c r="A9" s="126" t="s">
        <v>23</v>
      </c>
      <c r="B9" s="127">
        <f>'[1]LC99-B SER'!B8</f>
        <v>6</v>
      </c>
      <c r="C9" s="128">
        <f>N4</f>
        <v>0</v>
      </c>
      <c r="D9" s="129">
        <f>M4</f>
        <v>0</v>
      </c>
      <c r="E9" s="130">
        <f>N5</f>
        <v>0</v>
      </c>
      <c r="F9" s="129">
        <f>M5</f>
        <v>0</v>
      </c>
      <c r="G9" s="130">
        <f>N6</f>
        <v>0</v>
      </c>
      <c r="H9" s="129">
        <f>M6</f>
        <v>0</v>
      </c>
      <c r="I9" s="130">
        <f>N7</f>
        <v>0</v>
      </c>
      <c r="J9" s="129">
        <f>M7</f>
        <v>0</v>
      </c>
      <c r="K9" s="130">
        <f>N8</f>
        <v>0</v>
      </c>
      <c r="L9" s="131">
        <f>M8</f>
        <v>0</v>
      </c>
      <c r="M9" s="132"/>
      <c r="N9" s="133"/>
      <c r="P9" s="134" t="s">
        <v>23</v>
      </c>
      <c r="Q9" s="127" t="str">
        <f>$B$5</f>
        <v>Tiszavasvári SE</v>
      </c>
      <c r="R9" s="135">
        <f t="shared" si="0"/>
        <v>3</v>
      </c>
      <c r="S9" s="136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0</v>
      </c>
      <c r="T9" s="136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1</v>
      </c>
      <c r="U9" s="137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2</v>
      </c>
      <c r="V9" s="138">
        <f>($C$5+$E$5+$G$5+$I$5+$K$5+$M$5+$F$4+$F$5+$F$6+$F$7+$F$8+$F$9)/2</f>
        <v>48</v>
      </c>
      <c r="W9" s="138">
        <f>($D$5+$F$5+$H$5+$J$5+$L$5+$N$5+$E$4+$E$5+$E$6+$E$7+$E$8+$E$9)/2</f>
        <v>59</v>
      </c>
      <c r="X9" s="139">
        <f t="shared" si="1"/>
        <v>-11</v>
      </c>
      <c r="Y9" s="140">
        <f t="shared" si="2"/>
        <v>1</v>
      </c>
    </row>
    <row r="10" spans="3:25" ht="33.75" customHeight="1" thickTop="1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Q10" s="142"/>
      <c r="R10" s="143">
        <f aca="true" t="shared" si="3" ref="R10:Y10">SUM(R4:R9)</f>
        <v>12</v>
      </c>
      <c r="S10" s="143">
        <f t="shared" si="3"/>
        <v>5</v>
      </c>
      <c r="T10" s="143">
        <f t="shared" si="3"/>
        <v>2</v>
      </c>
      <c r="U10" s="143">
        <f t="shared" si="3"/>
        <v>5</v>
      </c>
      <c r="V10" s="144">
        <f t="shared" si="3"/>
        <v>210</v>
      </c>
      <c r="W10" s="143">
        <f t="shared" si="3"/>
        <v>210</v>
      </c>
      <c r="X10" s="144">
        <f t="shared" si="3"/>
        <v>0</v>
      </c>
      <c r="Y10" s="145">
        <f t="shared" si="3"/>
        <v>12</v>
      </c>
    </row>
    <row r="11" ht="15.75" thickBot="1"/>
    <row r="12" spans="16:25" ht="15.75" thickBot="1">
      <c r="P12" s="2" t="s">
        <v>7</v>
      </c>
      <c r="Q12" s="3" t="s">
        <v>8</v>
      </c>
      <c r="R12" s="25" t="s">
        <v>9</v>
      </c>
      <c r="S12" s="149" t="s">
        <v>10</v>
      </c>
      <c r="T12" s="147" t="s">
        <v>11</v>
      </c>
      <c r="U12" s="174" t="s">
        <v>12</v>
      </c>
      <c r="V12" s="146" t="s">
        <v>13</v>
      </c>
      <c r="W12" s="147" t="s">
        <v>14</v>
      </c>
      <c r="X12" s="148" t="s">
        <v>15</v>
      </c>
      <c r="Y12" s="150" t="s">
        <v>16</v>
      </c>
    </row>
    <row r="13" spans="16:25" ht="17.25">
      <c r="P13" s="102" t="s">
        <v>17</v>
      </c>
      <c r="Q13" s="12" t="str">
        <f>$B$7</f>
        <v>K. Szeged SE</v>
      </c>
      <c r="R13" s="13">
        <f>S13+T13+U13</f>
        <v>3</v>
      </c>
      <c r="S13" s="14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3</v>
      </c>
      <c r="T13" s="14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13" s="15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0</v>
      </c>
      <c r="V13" s="16">
        <f>($C$7+$E$7+$G$7+$I$7+$K$7+$M$7+$J$4+$J$5+$J$6+$J$7+$J$8+$J$9)/2</f>
        <v>65</v>
      </c>
      <c r="W13" s="16">
        <f>($D$7+$F$7+$H$7+$J$7+$L$7+$N$7+$I$4+$I$5+$I$6+$I$7+$I$8+$I$9)/2</f>
        <v>47</v>
      </c>
      <c r="X13" s="17">
        <f>V13-W13</f>
        <v>18</v>
      </c>
      <c r="Y13" s="18">
        <f>(S13*2)+(T13*1)</f>
        <v>6</v>
      </c>
    </row>
    <row r="14" spans="16:25" ht="17.25">
      <c r="P14" s="113" t="s">
        <v>18</v>
      </c>
      <c r="Q14" s="175" t="str">
        <f>$B$6</f>
        <v>Kozármisleny SE</v>
      </c>
      <c r="R14" s="115">
        <f>S14+T14+U14</f>
        <v>3</v>
      </c>
      <c r="S14" s="116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2</v>
      </c>
      <c r="T14" s="116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14" s="117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1</v>
      </c>
      <c r="V14" s="118">
        <f>($C$6+$E$6+$G$6+$I$6+$K$6+$M$6+$H$4+$H$5+$H$6+$H$7+$H$8+$H$9)/2</f>
        <v>57</v>
      </c>
      <c r="W14" s="118">
        <f>($D$6+$F$6+$H$6+$J$6+$L$6+$N$6+$G$4+$G$5+$G$6+$G$7+$G$8+$G$9)/2</f>
        <v>42</v>
      </c>
      <c r="X14" s="119">
        <f>V14-W14</f>
        <v>15</v>
      </c>
      <c r="Y14" s="120">
        <f>(S14*2)+(T14*1)</f>
        <v>4</v>
      </c>
    </row>
    <row r="15" spans="16:25" ht="17.25">
      <c r="P15" s="113" t="s">
        <v>19</v>
      </c>
      <c r="Q15" s="175" t="str">
        <f>$B$5</f>
        <v>Tiszavasvári SE</v>
      </c>
      <c r="R15" s="115">
        <f>S15+T15+U15</f>
        <v>3</v>
      </c>
      <c r="S15" s="116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0</v>
      </c>
      <c r="T15" s="116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1</v>
      </c>
      <c r="U15" s="117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2</v>
      </c>
      <c r="V15" s="118">
        <f>($C$5+$E$5+$G$5+$I$5+$K$5+$M$5+$F$4+$F$5+$F$6+$F$7+$F$8+$F$9)/2</f>
        <v>48</v>
      </c>
      <c r="W15" s="118">
        <f>($D$5+$F$5+$H$5+$J$5+$L$5+$N$5+$E$4+$E$5+$E$6+$E$7+$E$8+$E$9)/2</f>
        <v>59</v>
      </c>
      <c r="X15" s="119">
        <f>V15-W15</f>
        <v>-11</v>
      </c>
      <c r="Y15" s="120">
        <f>(S15*2)+(T15*1)</f>
        <v>1</v>
      </c>
    </row>
    <row r="16" spans="16:25" ht="17.25">
      <c r="P16" s="176" t="s">
        <v>20</v>
      </c>
      <c r="Q16" s="177" t="str">
        <f>$B$8</f>
        <v>Szombathelyi Haladás VSE</v>
      </c>
      <c r="R16" s="165">
        <f>S16+T16+U16</f>
        <v>3</v>
      </c>
      <c r="S16" s="178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0</v>
      </c>
      <c r="T16" s="178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1</v>
      </c>
      <c r="U16" s="179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2</v>
      </c>
      <c r="V16" s="180">
        <f>($C$8+$E$8+$G$8+$I$8+$K$8+$M$8+$L$4+$L$5+$L$6+$L$7+$L$8+$L$9)/2</f>
        <v>40</v>
      </c>
      <c r="W16" s="180">
        <f>($D$8+$F$8+$H$8+$J$8+$L$8+$N$8+$K$4+$K$5+$K$6+$K$7+$K$8+$K$9)/2</f>
        <v>62</v>
      </c>
      <c r="X16" s="181">
        <f>V16-W16</f>
        <v>-22</v>
      </c>
      <c r="Y16" s="182">
        <f>(S16*2)+(T16*1)</f>
        <v>1</v>
      </c>
    </row>
  </sheetData>
  <sheetProtection/>
  <mergeCells count="6">
    <mergeCell ref="M3:N3"/>
    <mergeCell ref="C3:D3"/>
    <mergeCell ref="E3:F3"/>
    <mergeCell ref="G3:H3"/>
    <mergeCell ref="I3:J3"/>
    <mergeCell ref="K3:L3"/>
  </mergeCells>
  <conditionalFormatting sqref="C4:N9">
    <cfRule type="cellIs" priority="4" dxfId="12" operator="greaterThan" stopIfTrue="1">
      <formula>0</formula>
    </cfRule>
  </conditionalFormatting>
  <conditionalFormatting sqref="R10">
    <cfRule type="cellIs" priority="3" dxfId="13" operator="notEqual" stopIfTrue="1">
      <formula>$Y$10</formula>
    </cfRule>
  </conditionalFormatting>
  <conditionalFormatting sqref="V10">
    <cfRule type="cellIs" priority="2" dxfId="13" operator="notEqual" stopIfTrue="1">
      <formula>$W$10</formula>
    </cfRule>
  </conditionalFormatting>
  <conditionalFormatting sqref="X10">
    <cfRule type="cellIs" priority="1" dxfId="14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D17" sqref="D17"/>
    </sheetView>
  </sheetViews>
  <sheetFormatPr defaultColWidth="9.140625" defaultRowHeight="15"/>
  <cols>
    <col min="2" max="2" width="33.57421875" style="0" customWidth="1"/>
    <col min="3" max="3" width="33.8515625" style="0" customWidth="1"/>
    <col min="4" max="5" width="8.7109375" style="0" customWidth="1"/>
    <col min="6" max="7" width="6.7109375" style="0" customWidth="1"/>
  </cols>
  <sheetData>
    <row r="1" spans="1:6" ht="15">
      <c r="A1" s="37" t="s">
        <v>21</v>
      </c>
      <c r="B1" s="38" t="s">
        <v>8</v>
      </c>
      <c r="F1" s="39"/>
    </row>
    <row r="2" spans="1:6" ht="5.25" customHeight="1">
      <c r="A2" s="40"/>
      <c r="F2" s="39"/>
    </row>
    <row r="3" spans="1:6" ht="24" customHeight="1">
      <c r="A3" s="40" t="s">
        <v>17</v>
      </c>
      <c r="B3" s="173">
        <v>1</v>
      </c>
      <c r="F3" s="39"/>
    </row>
    <row r="4" spans="1:6" ht="24" customHeight="1">
      <c r="A4" s="40" t="s">
        <v>18</v>
      </c>
      <c r="B4" s="290" t="s">
        <v>82</v>
      </c>
      <c r="C4" s="260"/>
      <c r="F4" s="39"/>
    </row>
    <row r="5" spans="1:6" ht="24" customHeight="1">
      <c r="A5" s="40" t="s">
        <v>19</v>
      </c>
      <c r="B5" s="289" t="s">
        <v>83</v>
      </c>
      <c r="C5" s="260"/>
      <c r="F5" s="39"/>
    </row>
    <row r="6" spans="1:6" ht="24" customHeight="1">
      <c r="A6" s="40" t="s">
        <v>20</v>
      </c>
      <c r="B6" s="289" t="s">
        <v>84</v>
      </c>
      <c r="C6" s="260"/>
      <c r="F6" s="39"/>
    </row>
    <row r="7" spans="1:6" ht="24" customHeight="1">
      <c r="A7" s="40" t="s">
        <v>22</v>
      </c>
      <c r="B7" s="289" t="s">
        <v>85</v>
      </c>
      <c r="C7" s="260"/>
      <c r="F7" s="39"/>
    </row>
    <row r="8" spans="1:6" ht="24" customHeight="1">
      <c r="A8" s="40" t="s">
        <v>23</v>
      </c>
      <c r="B8" s="42">
        <v>6</v>
      </c>
      <c r="F8" s="39"/>
    </row>
    <row r="9" spans="1:6" ht="11.25" customHeight="1" thickBot="1">
      <c r="A9" s="40"/>
      <c r="F9" s="39"/>
    </row>
    <row r="10" spans="1:7" ht="21" customHeight="1">
      <c r="A10" s="43" t="s">
        <v>24</v>
      </c>
      <c r="B10" s="319" t="s">
        <v>25</v>
      </c>
      <c r="C10" s="320"/>
      <c r="D10" s="321" t="s">
        <v>26</v>
      </c>
      <c r="E10" s="322"/>
      <c r="F10" s="325" t="s">
        <v>27</v>
      </c>
      <c r="G10" s="326"/>
    </row>
    <row r="11" spans="1:7" ht="21" customHeight="1" thickBot="1">
      <c r="A11" s="44" t="s">
        <v>28</v>
      </c>
      <c r="B11" s="45" t="s">
        <v>29</v>
      </c>
      <c r="C11" s="45" t="s">
        <v>30</v>
      </c>
      <c r="D11" s="323"/>
      <c r="E11" s="324"/>
      <c r="F11" s="327"/>
      <c r="G11" s="328"/>
    </row>
    <row r="12" spans="1:6" s="47" customFormat="1" ht="21" customHeight="1" thickBot="1">
      <c r="A12" s="46" t="s">
        <v>31</v>
      </c>
      <c r="B12" s="46"/>
      <c r="F12" s="48"/>
    </row>
    <row r="13" spans="1:8" s="54" customFormat="1" ht="21" customHeight="1">
      <c r="A13" s="49" t="s">
        <v>32</v>
      </c>
      <c r="B13" s="213" t="str">
        <f>B6</f>
        <v>Gyömrői KA</v>
      </c>
      <c r="C13" s="213" t="str">
        <f>B4</f>
        <v>Győri ETO KC</v>
      </c>
      <c r="D13" s="50">
        <v>24</v>
      </c>
      <c r="E13" s="51">
        <v>25</v>
      </c>
      <c r="F13" s="196"/>
      <c r="G13" s="197"/>
      <c r="H13" s="206"/>
    </row>
    <row r="14" spans="1:8" s="54" customFormat="1" ht="21" customHeight="1">
      <c r="A14" s="55" t="s">
        <v>33</v>
      </c>
      <c r="B14" s="214" t="str">
        <f>B7</f>
        <v>KK Hajdúszoboszló</v>
      </c>
      <c r="C14" s="214" t="str">
        <f>B5</f>
        <v>Hódmezővásárhelyi LKC</v>
      </c>
      <c r="D14" s="56">
        <v>11</v>
      </c>
      <c r="E14" s="57">
        <v>36</v>
      </c>
      <c r="F14" s="199"/>
      <c r="G14" s="200"/>
      <c r="H14" s="206"/>
    </row>
    <row r="15" spans="1:8" s="54" customFormat="1" ht="21" customHeight="1" thickBot="1">
      <c r="A15" s="58" t="s">
        <v>34</v>
      </c>
      <c r="B15" s="215">
        <f>B3</f>
        <v>1</v>
      </c>
      <c r="C15" s="215">
        <f>B8</f>
        <v>6</v>
      </c>
      <c r="D15" s="60"/>
      <c r="E15" s="59"/>
      <c r="F15" s="201"/>
      <c r="G15" s="202"/>
      <c r="H15" s="206"/>
    </row>
    <row r="16" spans="1:8" s="47" customFormat="1" ht="21" customHeight="1" thickBot="1">
      <c r="A16" s="61" t="s">
        <v>35</v>
      </c>
      <c r="B16" s="216"/>
      <c r="C16" s="217"/>
      <c r="D16" s="64"/>
      <c r="E16" s="63"/>
      <c r="F16" s="203"/>
      <c r="G16" s="204"/>
      <c r="H16" s="207"/>
    </row>
    <row r="17" spans="1:8" s="54" customFormat="1" ht="21" customHeight="1">
      <c r="A17" s="49" t="s">
        <v>36</v>
      </c>
      <c r="B17" s="213" t="str">
        <f>B5</f>
        <v>Hódmezővásárhelyi LKC</v>
      </c>
      <c r="C17" s="213" t="str">
        <f>B6</f>
        <v>Gyömrői KA</v>
      </c>
      <c r="D17" s="50">
        <v>15</v>
      </c>
      <c r="E17" s="51">
        <v>25</v>
      </c>
      <c r="F17" s="196"/>
      <c r="G17" s="197"/>
      <c r="H17" s="206"/>
    </row>
    <row r="18" spans="1:8" s="54" customFormat="1" ht="21" customHeight="1">
      <c r="A18" s="55" t="s">
        <v>37</v>
      </c>
      <c r="B18" s="214" t="str">
        <f>B7</f>
        <v>KK Hajdúszoboszló</v>
      </c>
      <c r="C18" s="214">
        <f>B3</f>
        <v>1</v>
      </c>
      <c r="D18" s="56"/>
      <c r="E18" s="57"/>
      <c r="F18" s="199"/>
      <c r="G18" s="200"/>
      <c r="H18" s="206"/>
    </row>
    <row r="19" spans="1:8" s="54" customFormat="1" ht="21" customHeight="1" thickBot="1">
      <c r="A19" s="58" t="s">
        <v>38</v>
      </c>
      <c r="B19" s="215">
        <f>B8</f>
        <v>6</v>
      </c>
      <c r="C19" s="215" t="str">
        <f>B4</f>
        <v>Győri ETO KC</v>
      </c>
      <c r="D19" s="60"/>
      <c r="E19" s="59"/>
      <c r="F19" s="201"/>
      <c r="G19" s="202"/>
      <c r="H19" s="206"/>
    </row>
    <row r="20" spans="1:8" s="47" customFormat="1" ht="21" customHeight="1" thickBot="1">
      <c r="A20" s="61" t="s">
        <v>39</v>
      </c>
      <c r="B20" s="216"/>
      <c r="C20" s="217"/>
      <c r="D20" s="64"/>
      <c r="E20" s="63"/>
      <c r="F20" s="203"/>
      <c r="G20" s="204"/>
      <c r="H20" s="207"/>
    </row>
    <row r="21" spans="1:8" s="54" customFormat="1" ht="21" customHeight="1">
      <c r="A21" s="49" t="s">
        <v>40</v>
      </c>
      <c r="B21" s="218" t="str">
        <f>B4</f>
        <v>Győri ETO KC</v>
      </c>
      <c r="C21" s="218" t="str">
        <f>B5</f>
        <v>Hódmezővásárhelyi LKC</v>
      </c>
      <c r="D21" s="50">
        <v>23</v>
      </c>
      <c r="E21" s="51">
        <v>18</v>
      </c>
      <c r="F21" s="211"/>
      <c r="G21" s="212"/>
      <c r="H21" s="206">
        <v>2</v>
      </c>
    </row>
    <row r="22" spans="1:8" s="54" customFormat="1" ht="21" customHeight="1">
      <c r="A22" s="55" t="s">
        <v>41</v>
      </c>
      <c r="B22" s="214">
        <f>B8</f>
        <v>6</v>
      </c>
      <c r="C22" s="214" t="str">
        <f>B7</f>
        <v>KK Hajdúszoboszló</v>
      </c>
      <c r="D22" s="56"/>
      <c r="E22" s="57"/>
      <c r="F22" s="199"/>
      <c r="G22" s="200"/>
      <c r="H22" s="206"/>
    </row>
    <row r="23" spans="1:8" s="54" customFormat="1" ht="21" customHeight="1" thickBot="1">
      <c r="A23" s="58" t="s">
        <v>42</v>
      </c>
      <c r="B23" s="215">
        <f>B3</f>
        <v>1</v>
      </c>
      <c r="C23" s="215" t="str">
        <f>B6</f>
        <v>Gyömrői KA</v>
      </c>
      <c r="D23" s="60"/>
      <c r="E23" s="59"/>
      <c r="F23" s="201"/>
      <c r="G23" s="202"/>
      <c r="H23" s="206"/>
    </row>
    <row r="24" spans="1:8" s="70" customFormat="1" ht="18" thickBot="1">
      <c r="A24" s="61" t="s">
        <v>43</v>
      </c>
      <c r="B24" s="216"/>
      <c r="C24" s="204"/>
      <c r="D24" s="69"/>
      <c r="E24" s="69"/>
      <c r="F24" s="205"/>
      <c r="G24" s="205"/>
      <c r="H24" s="207"/>
    </row>
    <row r="25" spans="1:8" s="54" customFormat="1" ht="21" customHeight="1">
      <c r="A25" s="49" t="s">
        <v>44</v>
      </c>
      <c r="B25" s="213" t="str">
        <f>B7</f>
        <v>KK Hajdúszoboszló</v>
      </c>
      <c r="C25" s="213" t="str">
        <f>B4</f>
        <v>Győri ETO KC</v>
      </c>
      <c r="D25" s="50">
        <v>8</v>
      </c>
      <c r="E25" s="51">
        <v>29</v>
      </c>
      <c r="F25" s="196"/>
      <c r="G25" s="197"/>
      <c r="H25" s="206"/>
    </row>
    <row r="26" spans="1:8" s="54" customFormat="1" ht="21" customHeight="1">
      <c r="A26" s="55" t="s">
        <v>45</v>
      </c>
      <c r="B26" s="214" t="str">
        <f>B5</f>
        <v>Hódmezővásárhelyi LKC</v>
      </c>
      <c r="C26" s="214">
        <f>B3</f>
        <v>1</v>
      </c>
      <c r="D26" s="56"/>
      <c r="E26" s="57"/>
      <c r="F26" s="199"/>
      <c r="G26" s="200"/>
      <c r="H26" s="206"/>
    </row>
    <row r="27" spans="1:8" s="54" customFormat="1" ht="21" customHeight="1" thickBot="1">
      <c r="A27" s="58" t="s">
        <v>46</v>
      </c>
      <c r="B27" s="215" t="str">
        <f>B6</f>
        <v>Gyömrői KA</v>
      </c>
      <c r="C27" s="215">
        <f>B8</f>
        <v>6</v>
      </c>
      <c r="D27" s="60"/>
      <c r="E27" s="59"/>
      <c r="F27" s="201"/>
      <c r="G27" s="202"/>
      <c r="H27" s="206"/>
    </row>
    <row r="28" spans="1:8" s="70" customFormat="1" ht="18" thickBot="1">
      <c r="A28" s="61" t="s">
        <v>47</v>
      </c>
      <c r="B28" s="216"/>
      <c r="C28" s="204"/>
      <c r="D28" s="69"/>
      <c r="E28" s="69"/>
      <c r="F28" s="205"/>
      <c r="G28" s="205"/>
      <c r="H28" s="207"/>
    </row>
    <row r="29" spans="1:8" s="54" customFormat="1" ht="21" customHeight="1">
      <c r="A29" s="49" t="s">
        <v>48</v>
      </c>
      <c r="B29" s="218" t="str">
        <f>B6</f>
        <v>Gyömrői KA</v>
      </c>
      <c r="C29" s="218" t="str">
        <f>B7</f>
        <v>KK Hajdúszoboszló</v>
      </c>
      <c r="D29" s="50">
        <v>37</v>
      </c>
      <c r="E29" s="51">
        <v>5</v>
      </c>
      <c r="F29" s="211"/>
      <c r="G29" s="212"/>
      <c r="H29" s="206">
        <v>1</v>
      </c>
    </row>
    <row r="30" spans="1:8" s="54" customFormat="1" ht="21" customHeight="1">
      <c r="A30" s="55" t="s">
        <v>49</v>
      </c>
      <c r="B30" s="214" t="str">
        <f>B5</f>
        <v>Hódmezővásárhelyi LKC</v>
      </c>
      <c r="C30" s="214">
        <f>B8</f>
        <v>6</v>
      </c>
      <c r="D30" s="56"/>
      <c r="E30" s="57"/>
      <c r="F30" s="199"/>
      <c r="G30" s="200"/>
      <c r="H30" s="206"/>
    </row>
    <row r="31" spans="1:8" s="54" customFormat="1" ht="21" customHeight="1" thickBot="1">
      <c r="A31" s="58" t="s">
        <v>50</v>
      </c>
      <c r="B31" s="215">
        <f>B3</f>
        <v>1</v>
      </c>
      <c r="C31" s="215" t="str">
        <f>B4</f>
        <v>Győri ETO KC</v>
      </c>
      <c r="D31" s="60"/>
      <c r="E31" s="59"/>
      <c r="F31" s="66"/>
      <c r="G31" s="67"/>
      <c r="H31" s="208"/>
    </row>
    <row r="32" spans="2:3" ht="14.25">
      <c r="B32" s="71"/>
      <c r="C32" s="71"/>
    </row>
    <row r="33" spans="2:3" ht="14.25">
      <c r="B33" s="71"/>
      <c r="C33" s="71"/>
    </row>
    <row r="34" spans="2:3" ht="14.25">
      <c r="B34" s="71"/>
      <c r="C34" s="71"/>
    </row>
    <row r="35" spans="2:3" ht="14.25">
      <c r="B35" s="71"/>
      <c r="C35" s="71"/>
    </row>
    <row r="36" spans="2:3" ht="14.25">
      <c r="B36" s="71"/>
      <c r="C36" s="71"/>
    </row>
    <row r="37" spans="2:3" ht="14.25">
      <c r="B37" s="71"/>
      <c r="C37" s="71"/>
    </row>
    <row r="38" spans="2:3" ht="14.25">
      <c r="B38" s="71"/>
      <c r="C38" s="71"/>
    </row>
    <row r="39" spans="2:3" ht="14.25">
      <c r="B39" s="71"/>
      <c r="C39" s="71"/>
    </row>
  </sheetData>
  <sheetProtection/>
  <mergeCells count="3">
    <mergeCell ref="B10:C10"/>
    <mergeCell ref="D10:E11"/>
    <mergeCell ref="F10:G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3.7109375" style="72" customWidth="1"/>
    <col min="2" max="2" width="23.7109375" style="73" customWidth="1"/>
    <col min="3" max="14" width="4.421875" style="0" customWidth="1"/>
    <col min="15" max="15" width="2.57421875" style="0" customWidth="1"/>
    <col min="16" max="16" width="6.140625" style="40" customWidth="1"/>
    <col min="17" max="17" width="25.28125" style="0" customWidth="1"/>
    <col min="18" max="18" width="5.00390625" style="0" customWidth="1"/>
    <col min="19" max="21" width="4.7109375" style="0" customWidth="1"/>
    <col min="22" max="22" width="6.7109375" style="0" customWidth="1"/>
    <col min="23" max="23" width="6.00390625" style="0" customWidth="1"/>
    <col min="24" max="24" width="5.28125" style="0" customWidth="1"/>
    <col min="25" max="25" width="5.421875" style="74" customWidth="1"/>
  </cols>
  <sheetData>
    <row r="1" ht="66" customHeight="1">
      <c r="F1" t="s">
        <v>62</v>
      </c>
    </row>
    <row r="2" spans="1:25" s="47" customFormat="1" ht="25.5" customHeight="1" thickBot="1">
      <c r="A2" s="72"/>
      <c r="B2" s="72"/>
      <c r="C2" s="75" t="s">
        <v>51</v>
      </c>
      <c r="D2" s="75"/>
      <c r="E2" s="75"/>
      <c r="F2" s="75"/>
      <c r="G2" s="75"/>
      <c r="H2" s="75"/>
      <c r="I2" s="75"/>
      <c r="J2" s="72"/>
      <c r="K2" s="72"/>
      <c r="L2" s="72"/>
      <c r="M2" s="72"/>
      <c r="N2" s="72"/>
      <c r="O2" s="72"/>
      <c r="P2" s="76"/>
      <c r="R2" s="75" t="s">
        <v>52</v>
      </c>
      <c r="S2" s="75"/>
      <c r="T2" s="75"/>
      <c r="U2" s="75"/>
      <c r="V2" s="75"/>
      <c r="Y2" s="74"/>
    </row>
    <row r="3" spans="1:25" s="73" customFormat="1" ht="141.75" customHeight="1" thickBot="1" thickTop="1">
      <c r="A3" s="77"/>
      <c r="B3" s="78" t="s">
        <v>53</v>
      </c>
      <c r="C3" s="331">
        <f>$B$4</f>
        <v>1</v>
      </c>
      <c r="D3" s="332"/>
      <c r="E3" s="333" t="str">
        <f>$B$5</f>
        <v>Győri ETO KC</v>
      </c>
      <c r="F3" s="334"/>
      <c r="G3" s="333" t="str">
        <f>$B$6</f>
        <v>Hódmezővásárhelyi LKC</v>
      </c>
      <c r="H3" s="334"/>
      <c r="I3" s="333" t="str">
        <f>$B$7</f>
        <v>Gyömrői KA</v>
      </c>
      <c r="J3" s="334"/>
      <c r="K3" s="333" t="str">
        <f>$B$8</f>
        <v>KK Hajdúszoboszló</v>
      </c>
      <c r="L3" s="334"/>
      <c r="M3" s="329">
        <f>$B$9</f>
        <v>6</v>
      </c>
      <c r="N3" s="330"/>
      <c r="O3" s="79"/>
      <c r="P3" s="80"/>
      <c r="Q3" s="81" t="s">
        <v>53</v>
      </c>
      <c r="R3" s="82" t="s">
        <v>54</v>
      </c>
      <c r="S3" s="83" t="s">
        <v>55</v>
      </c>
      <c r="T3" s="83" t="s">
        <v>56</v>
      </c>
      <c r="U3" s="84" t="s">
        <v>57</v>
      </c>
      <c r="V3" s="85" t="s">
        <v>58</v>
      </c>
      <c r="W3" s="86" t="s">
        <v>59</v>
      </c>
      <c r="X3" s="87" t="s">
        <v>60</v>
      </c>
      <c r="Y3" s="88" t="s">
        <v>61</v>
      </c>
    </row>
    <row r="4" spans="1:25" ht="31.5" customHeight="1" thickBot="1">
      <c r="A4" s="89" t="s">
        <v>17</v>
      </c>
      <c r="B4" s="90">
        <f>'[1]LC99-C SER'!B3</f>
        <v>1</v>
      </c>
      <c r="C4" s="91"/>
      <c r="D4" s="92"/>
      <c r="E4" s="93">
        <f>'L2005-C SER'!D31</f>
        <v>0</v>
      </c>
      <c r="F4" s="94">
        <f>'L2005-C SER'!E31</f>
        <v>0</v>
      </c>
      <c r="G4" s="95">
        <f>'L2005-C SER'!E26</f>
        <v>0</v>
      </c>
      <c r="H4" s="96">
        <f>'L2005-C SER'!D26</f>
        <v>0</v>
      </c>
      <c r="I4" s="95">
        <f>'L2005-C SER'!D23</f>
        <v>0</v>
      </c>
      <c r="J4" s="97">
        <f>'L2005-C SER'!E23</f>
        <v>0</v>
      </c>
      <c r="K4" s="98">
        <f>'L2005-C SER'!E18</f>
        <v>0</v>
      </c>
      <c r="L4" s="99">
        <f>'L2005-C SER'!D18</f>
        <v>0</v>
      </c>
      <c r="M4" s="100">
        <f>'L2005-C SER'!D15</f>
        <v>0</v>
      </c>
      <c r="N4" s="101">
        <f>'L2005-C SER'!E15</f>
        <v>0</v>
      </c>
      <c r="P4" s="102" t="s">
        <v>17</v>
      </c>
      <c r="Q4" s="103" t="str">
        <f>$B$8</f>
        <v>KK Hajdúszoboszló</v>
      </c>
      <c r="R4" s="13">
        <f aca="true" t="shared" si="0" ref="R4:R9">S4+T4+U4</f>
        <v>3</v>
      </c>
      <c r="S4" s="14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0</v>
      </c>
      <c r="T4" s="14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4" s="15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3</v>
      </c>
      <c r="V4" s="16">
        <f>($C$8+$E$8+$G$8+$I$8+$K$8+$M$8+$L$4+$L$5+$L$6+$L$7+$L$8+$L$9)/2</f>
        <v>24</v>
      </c>
      <c r="W4" s="16">
        <f>($D$8+$F$8+$H$8+$J$8+$L$8+$N$8+$K$4+$K$5+$K$6+$K$7+$K$8+$K$9)/2</f>
        <v>102</v>
      </c>
      <c r="X4" s="17">
        <f aca="true" t="shared" si="1" ref="X4:X9">V4-W4</f>
        <v>-78</v>
      </c>
      <c r="Y4" s="18">
        <f aca="true" t="shared" si="2" ref="Y4:Y9">(S4*2)+(T4*1)</f>
        <v>0</v>
      </c>
    </row>
    <row r="5" spans="1:25" ht="31.5" customHeight="1" thickBot="1">
      <c r="A5" s="104" t="s">
        <v>18</v>
      </c>
      <c r="B5" s="105" t="str">
        <f>'L2005-C SER'!B4</f>
        <v>Győri ETO KC</v>
      </c>
      <c r="C5" s="106">
        <f>F4</f>
        <v>0</v>
      </c>
      <c r="D5" s="94">
        <f>E4</f>
        <v>0</v>
      </c>
      <c r="E5" s="107"/>
      <c r="F5" s="92"/>
      <c r="G5" s="108">
        <f>'L2005-C SER'!D21</f>
        <v>23</v>
      </c>
      <c r="H5" s="109">
        <f>'L2005-C SER'!E21</f>
        <v>18</v>
      </c>
      <c r="I5" s="108">
        <f>'L2005-C SER'!E13</f>
        <v>25</v>
      </c>
      <c r="J5" s="110">
        <f>'L2005-C SER'!D13</f>
        <v>24</v>
      </c>
      <c r="K5" s="111">
        <f>'L2005-C SER'!E25</f>
        <v>29</v>
      </c>
      <c r="L5" s="109">
        <f>'L2005-C SER'!D25</f>
        <v>8</v>
      </c>
      <c r="M5" s="112">
        <f>'L2005-C SER'!D27</f>
        <v>0</v>
      </c>
      <c r="N5" s="183">
        <f>'L2005-C SER'!E27</f>
        <v>0</v>
      </c>
      <c r="P5" s="113" t="s">
        <v>18</v>
      </c>
      <c r="Q5" s="114">
        <f>$B$4</f>
        <v>1</v>
      </c>
      <c r="R5" s="115">
        <f t="shared" si="0"/>
        <v>0</v>
      </c>
      <c r="S5" s="116">
        <f>(IF($C$4&gt;$D$4,1,0)+IF($E$4&gt;$F$4,1,0)+IF($G$4&gt;$H$4,1,0)+IF($I$4&gt;$J$4,1,0)+IF($K$4&gt;$L$4,1,0)+IF($M$4&gt;$N$4,1,0)+IF(($D$4&gt;$C$4),1,0)+IF(($D$5&gt;$C$5),1,0)+IF(($D$6&gt;$C$6),1,0)+IF(($D$7&gt;$C$7),1,0)+IF(($D$8&gt;$C$8),1,0)+IF(($D$9&gt;$C$9),1,0))/2</f>
        <v>0</v>
      </c>
      <c r="T5" s="116">
        <f>(IF(($C$4+$D$4&gt;0)*($C$4=$D$4),1,0)+IF(($E$4+$F$4&gt;0)*($E$4=$F$4),1,0)+IF(($G$4+$H$4&gt;0)*($G$4=$H$4),1,0)+IF(($I$4+$J$4&gt;0)*($I$4=$J$4),1,0)+IF(($K$4+$L$4&gt;0)*($K$4=$L$4),1,0)+IF(($M$4+$N$4&gt;0)*($M$4=$N$4),1,0)+IF(($C$4+$D$4&gt;0)*($C$4=$D$4),1,0)+IF(($C$5+$D$5&gt;0)*($C$5=$D$5),1,0)+IF(($C$6+$D$6&gt;0)*($C$6=$D$6),1,0)+IF(($C$7+$D$7&gt;0)*($C$7=$D$7),1,0)+IF(($C$8+$D$8&gt;0)*($C$8=$D$8),1,0)+IF(($C$9+$D$9&gt;0)*($C$9=$D$9),1,0))/2</f>
        <v>0</v>
      </c>
      <c r="U5" s="117">
        <f>(IF($C$4&lt;$D$4,1,0)+IF($E$4&lt;$F$4,1,0)+IF($G$4&lt;$H$4,1,0)+IF($I$4&lt;$J$4,1,0)+IF($K$4&lt;$L$4,1,0)+IF($M$4&lt;$N$4,1,0)+IF($C$4&gt;$D$4,1,0)+IF($C$5&gt;$D$5,1,0)+IF($C$6&gt;$D$6,1,0)+IF($C$7&gt;$D$7,1,0)+IF($C$8&gt;$D$8,1,0)+IF($C$9&gt;$D$9,1,0))/2</f>
        <v>0</v>
      </c>
      <c r="V5" s="118">
        <f>($C$4+$E$4+$G$4+$I$4+$K$4+$M$4+$D$4+$D$5+$D$6+$D$7+$D$8+$D$9)/2</f>
        <v>0</v>
      </c>
      <c r="W5" s="118">
        <f>($D$4+$F$4+$H$4+$J$4+$L$4+$N$4+$C$4+$C$5+$C$6+$C$7+$C$8+$C$9)/2</f>
        <v>0</v>
      </c>
      <c r="X5" s="119">
        <f t="shared" si="1"/>
        <v>0</v>
      </c>
      <c r="Y5" s="120">
        <f t="shared" si="2"/>
        <v>0</v>
      </c>
    </row>
    <row r="6" spans="1:25" ht="31.5" customHeight="1" thickBot="1">
      <c r="A6" s="121" t="s">
        <v>19</v>
      </c>
      <c r="B6" s="105" t="str">
        <f>'L2005-C SER'!B5</f>
        <v>Hódmezővásárhelyi LKC</v>
      </c>
      <c r="C6" s="106">
        <f>H4</f>
        <v>0</v>
      </c>
      <c r="D6" s="94">
        <f>G4</f>
        <v>0</v>
      </c>
      <c r="E6" s="93">
        <f>H5</f>
        <v>18</v>
      </c>
      <c r="F6" s="94">
        <f>G5</f>
        <v>23</v>
      </c>
      <c r="G6" s="107"/>
      <c r="H6" s="92"/>
      <c r="I6" s="93">
        <f>'L2005-C SER'!D17</f>
        <v>15</v>
      </c>
      <c r="J6" s="93">
        <f>'L2005-C SER'!E17</f>
        <v>25</v>
      </c>
      <c r="K6" s="122">
        <f>'L2005-C SER'!E14</f>
        <v>36</v>
      </c>
      <c r="L6" s="94">
        <f>'L2005-C SER'!D14</f>
        <v>11</v>
      </c>
      <c r="M6" s="112">
        <f>'L2005-C SER'!D30</f>
        <v>0</v>
      </c>
      <c r="N6" s="184">
        <f>'L2005-C SER'!E30</f>
        <v>0</v>
      </c>
      <c r="P6" s="113" t="s">
        <v>19</v>
      </c>
      <c r="Q6" s="114" t="str">
        <f>$B$6</f>
        <v>Hódmezővásárhelyi LKC</v>
      </c>
      <c r="R6" s="115">
        <f t="shared" si="0"/>
        <v>3</v>
      </c>
      <c r="S6" s="116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1</v>
      </c>
      <c r="T6" s="116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6" s="117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2</v>
      </c>
      <c r="V6" s="118">
        <f>($C$6+$E$6+$G$6+$I$6+$K$6+$M$6+$H$4+$H$5+$H$6+$H$7+$H$8+$H$9)/2</f>
        <v>69</v>
      </c>
      <c r="W6" s="118">
        <f>($D$6+$F$6+$H$6+$J$6+$L$6+$N$6+$G$4+$G$5+$G$6+$G$7+$G$8+$G$9)/2</f>
        <v>59</v>
      </c>
      <c r="X6" s="119">
        <f t="shared" si="1"/>
        <v>10</v>
      </c>
      <c r="Y6" s="120">
        <f t="shared" si="2"/>
        <v>2</v>
      </c>
    </row>
    <row r="7" spans="1:25" ht="31.5" customHeight="1" thickBot="1">
      <c r="A7" s="123" t="s">
        <v>20</v>
      </c>
      <c r="B7" s="105" t="str">
        <f>'L2005-C SER'!B6</f>
        <v>Gyömrői KA</v>
      </c>
      <c r="C7" s="124">
        <f>J4</f>
        <v>0</v>
      </c>
      <c r="D7" s="96">
        <f>I4</f>
        <v>0</v>
      </c>
      <c r="E7" s="95">
        <f>J5</f>
        <v>24</v>
      </c>
      <c r="F7" s="96">
        <f>I5</f>
        <v>25</v>
      </c>
      <c r="G7" s="95">
        <f>J6</f>
        <v>25</v>
      </c>
      <c r="H7" s="96">
        <f>I6</f>
        <v>15</v>
      </c>
      <c r="I7" s="107"/>
      <c r="J7" s="92"/>
      <c r="K7" s="112">
        <f>'L2005-C SER'!D29</f>
        <v>37</v>
      </c>
      <c r="L7" s="94">
        <f>'L2005-C SER'!E29</f>
        <v>5</v>
      </c>
      <c r="M7" s="112">
        <f>'L2005-C SER'!E19</f>
        <v>0</v>
      </c>
      <c r="N7" s="125">
        <f>'L2005-C SER'!D19</f>
        <v>0</v>
      </c>
      <c r="P7" s="113" t="s">
        <v>20</v>
      </c>
      <c r="Q7" s="114" t="str">
        <f>$B$7</f>
        <v>Gyömrői KA</v>
      </c>
      <c r="R7" s="115">
        <f t="shared" si="0"/>
        <v>3</v>
      </c>
      <c r="S7" s="116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2</v>
      </c>
      <c r="T7" s="116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7" s="117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1</v>
      </c>
      <c r="V7" s="118">
        <f>($C$7+$E$7+$G$7+$I$7+$K$7+$M$7+$J$4+$J$5+$J$6+$J$7+$J$8+$J$9)/2</f>
        <v>86</v>
      </c>
      <c r="W7" s="118">
        <f>($D$7+$F$7+$H$7+$J$7+$L$7+$N$7+$I$4+$I$5+$I$6+$I$7+$I$8+$I$9)/2</f>
        <v>45</v>
      </c>
      <c r="X7" s="119">
        <f t="shared" si="1"/>
        <v>41</v>
      </c>
      <c r="Y7" s="120">
        <f t="shared" si="2"/>
        <v>4</v>
      </c>
    </row>
    <row r="8" spans="1:25" ht="33.75" customHeight="1" thickBot="1">
      <c r="A8" s="123" t="s">
        <v>22</v>
      </c>
      <c r="B8" s="105" t="str">
        <f>'L2005-C SER'!B7</f>
        <v>KK Hajdúszoboszló</v>
      </c>
      <c r="C8" s="111">
        <f>L4</f>
        <v>0</v>
      </c>
      <c r="D8" s="109">
        <f>K4</f>
        <v>0</v>
      </c>
      <c r="E8" s="100">
        <f>L5</f>
        <v>8</v>
      </c>
      <c r="F8" s="109">
        <f>K5</f>
        <v>29</v>
      </c>
      <c r="G8" s="100">
        <f>L6</f>
        <v>11</v>
      </c>
      <c r="H8" s="109">
        <f>K6</f>
        <v>36</v>
      </c>
      <c r="I8" s="112">
        <f>L7</f>
        <v>5</v>
      </c>
      <c r="J8" s="94">
        <f>K7</f>
        <v>37</v>
      </c>
      <c r="K8" s="107"/>
      <c r="L8" s="92"/>
      <c r="M8" s="112">
        <f>'L2005-C SER'!E22</f>
        <v>0</v>
      </c>
      <c r="N8" s="125">
        <f>'L2005-C SER'!D22</f>
        <v>0</v>
      </c>
      <c r="P8" s="113" t="s">
        <v>22</v>
      </c>
      <c r="Q8" s="114">
        <f>$B$9</f>
        <v>6</v>
      </c>
      <c r="R8" s="115">
        <f t="shared" si="0"/>
        <v>0</v>
      </c>
      <c r="S8" s="116">
        <f>(IF($C$9&gt;$D$9,1,0)+IF($E$9&gt;$F$9,1,0)+IF($G$9&gt;$H$9,1,0)+IF($I$9&gt;$J$9,1,0)+IF($K$9&gt;$L$9,1,0)+IF($M$9&gt;$N$9,1,0)+IF(($N$4&gt;$M$4),1,0)+IF(($N$5&gt;$M$5),1,0)+IF(($N$6&gt;$M$6),1,0)+IF(($N$7&gt;$M$7),1,0)+IF(($N$8&gt;$M$8),1,0)+IF(($N$9&gt;$M$9),1,0))/2</f>
        <v>0</v>
      </c>
      <c r="T8" s="116">
        <f>(IF(($C$9+$D$9&gt;0)*($C$9=$D$9),1,0)+IF(($E$9+$F$9&gt;0)*($E$9=$F$9),1,0)+IF(($G$9+$H$9&gt;0)*($G$9=$H$9),1,0)+IF(($I$9+$J$9&gt;0)*($I$9=$J$9),1,0)+IF(($K$9+$L$9&gt;0)*($K$9=$L$9),1,0)+IF(($M$9+$N$9&gt;0)*($M$9=$N$9),1,0)+IF(($M$4+$N$4&gt;0)*($M$4=$N$4),1,0)+IF(($M$5+$N$5&gt;0)*($M$5=$N$5),1,0)+IF(($M$6+$N$6&gt;0)*($M$6=$N$6),1,0)+IF(($M$7+$N$7&gt;0)*($M$7=$N$7),1,0)+IF(($M$8+$N$8&gt;0)*($M$8=$N$8),1,0)+IF(($M$9+$N$9&gt;0)*($M$9=$N$9),1,0))/2</f>
        <v>0</v>
      </c>
      <c r="U8" s="117">
        <f>(IF($C$9&lt;$D$9,1,0)+IF($E$9&lt;$F$9,1,0)+IF($G$9&lt;$H$9,1,0)+IF($I$9&lt;$J$9,1,0)+IF($K$9&lt;$L$9,1,0)+IF($M$9&lt;$N$9,1,0)+IF($M$4&gt;$N$4,1,0)+IF($M$5&gt;$N$5,1,0)+IF($M$6&gt;$N$6,1,0)+IF($M$7&gt;$N$7,1,0)+IF($M$8&gt;$N$8,1,0)+IF($M$9&gt;$N$9,1,0))/2</f>
        <v>0</v>
      </c>
      <c r="V8" s="118">
        <f>($C$9+$E$9+$G$9+$I$9+$K$9+$M$9+$N$4+$N$5+$N$6+$N$7+$N$8+$N$9)/2</f>
        <v>0</v>
      </c>
      <c r="W8" s="118">
        <f>($D$9+$F$9+$H$9+$J$9+$L$9+$N$9+$M$4+$M$5+$M$6+$M$7+$M$8+$M$9)/2</f>
        <v>0</v>
      </c>
      <c r="X8" s="119">
        <f t="shared" si="1"/>
        <v>0</v>
      </c>
      <c r="Y8" s="120">
        <f t="shared" si="2"/>
        <v>0</v>
      </c>
    </row>
    <row r="9" spans="1:25" ht="33.75" customHeight="1" thickBot="1">
      <c r="A9" s="126" t="s">
        <v>23</v>
      </c>
      <c r="B9" s="127">
        <f>'[1]LC99-C SER'!B8</f>
        <v>6</v>
      </c>
      <c r="C9" s="128">
        <f>N4</f>
        <v>0</v>
      </c>
      <c r="D9" s="129">
        <f>M4</f>
        <v>0</v>
      </c>
      <c r="E9" s="130">
        <f>N5</f>
        <v>0</v>
      </c>
      <c r="F9" s="129">
        <f>M5</f>
        <v>0</v>
      </c>
      <c r="G9" s="130">
        <f>N6</f>
        <v>0</v>
      </c>
      <c r="H9" s="129">
        <f>M6</f>
        <v>0</v>
      </c>
      <c r="I9" s="130">
        <f>N7</f>
        <v>0</v>
      </c>
      <c r="J9" s="129">
        <f>M7</f>
        <v>0</v>
      </c>
      <c r="K9" s="130">
        <f>N8</f>
        <v>0</v>
      </c>
      <c r="L9" s="131">
        <f>M8</f>
        <v>0</v>
      </c>
      <c r="M9" s="132"/>
      <c r="N9" s="133"/>
      <c r="P9" s="134" t="s">
        <v>23</v>
      </c>
      <c r="Q9" s="127" t="str">
        <f>$B$5</f>
        <v>Győri ETO KC</v>
      </c>
      <c r="R9" s="135">
        <f t="shared" si="0"/>
        <v>3</v>
      </c>
      <c r="S9" s="136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3</v>
      </c>
      <c r="T9" s="136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9" s="137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0</v>
      </c>
      <c r="V9" s="138">
        <f>($C$5+$E$5+$G$5+$I$5+$K$5+$M$5+$F$4+$F$5+$F$6+$F$7+$F$8+$F$9)/2</f>
        <v>77</v>
      </c>
      <c r="W9" s="138">
        <f>($D$5+$F$5+$H$5+$J$5+$L$5+$N$5+$E$4+$E$5+$E$6+$E$7+$E$8+$E$9)/2</f>
        <v>50</v>
      </c>
      <c r="X9" s="139">
        <f t="shared" si="1"/>
        <v>27</v>
      </c>
      <c r="Y9" s="140">
        <f t="shared" si="2"/>
        <v>6</v>
      </c>
    </row>
    <row r="10" spans="3:25" ht="33.75" customHeight="1" thickTop="1"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Q10" s="142"/>
      <c r="R10" s="143">
        <f aca="true" t="shared" si="3" ref="R10:Y10">SUM(R4:R9)</f>
        <v>12</v>
      </c>
      <c r="S10" s="143">
        <f t="shared" si="3"/>
        <v>6</v>
      </c>
      <c r="T10" s="143">
        <f t="shared" si="3"/>
        <v>0</v>
      </c>
      <c r="U10" s="143">
        <f t="shared" si="3"/>
        <v>6</v>
      </c>
      <c r="V10" s="144">
        <f t="shared" si="3"/>
        <v>256</v>
      </c>
      <c r="W10" s="143">
        <f t="shared" si="3"/>
        <v>256</v>
      </c>
      <c r="X10" s="144">
        <f t="shared" si="3"/>
        <v>0</v>
      </c>
      <c r="Y10" s="145">
        <f t="shared" si="3"/>
        <v>12</v>
      </c>
    </row>
    <row r="11" ht="15.75" thickBot="1"/>
    <row r="12" spans="16:25" ht="15.75" thickBot="1">
      <c r="P12" s="2" t="s">
        <v>7</v>
      </c>
      <c r="Q12" s="3" t="s">
        <v>8</v>
      </c>
      <c r="R12" s="25" t="s">
        <v>9</v>
      </c>
      <c r="S12" s="149" t="s">
        <v>10</v>
      </c>
      <c r="T12" s="147" t="s">
        <v>11</v>
      </c>
      <c r="U12" s="174" t="s">
        <v>12</v>
      </c>
      <c r="V12" s="146" t="s">
        <v>13</v>
      </c>
      <c r="W12" s="147" t="s">
        <v>14</v>
      </c>
      <c r="X12" s="148" t="s">
        <v>15</v>
      </c>
      <c r="Y12" s="150" t="s">
        <v>16</v>
      </c>
    </row>
    <row r="13" spans="16:25" ht="17.25">
      <c r="P13" s="102" t="s">
        <v>17</v>
      </c>
      <c r="Q13" s="12" t="str">
        <f>$B$5</f>
        <v>Győri ETO KC</v>
      </c>
      <c r="R13" s="13">
        <f>S13+T13+U13</f>
        <v>3</v>
      </c>
      <c r="S13" s="14">
        <f>(IF($C$5&gt;$D$5,1,0)+IF($E$5&gt;$F$5,1,0)+IF($G$5&gt;$H$5,1,0)+IF($I$5&gt;$J$5,1,0)+IF($K$5&gt;$L$5,1,0)+IF($M$5&gt;$N$5,1,0)+IF(($F$4&gt;$E$4),1,0)+IF(($F$5&gt;$E$5),1,0)+IF(($F$6&gt;$E$6),1,0)+IF(($F$7&gt;$E$7),1,0)+IF(($F$8&gt;$E$8),1,0)+IF(($F$9&gt;$E$9),1,0))/2</f>
        <v>3</v>
      </c>
      <c r="T13" s="14">
        <f>(IF(($C$5+$D$5&gt;0)*($C$5=$D$5),1,0)+IF(($E$5+$F$5&gt;0)*($E$5=$F$5),1,0)+IF(($G$5+$H$5&gt;0)*($G$5=$H$5),1,0)+IF(($I$5+$J$5&gt;0)*($I$5=$J$5),1,0)+IF(($K$5+$L$5&gt;0)*($K$5=$L$5),1,0)+IF(($M$5+$N$5&gt;0)*($M$5=$N$5),1,0)+IF(($E$4+$F$4&gt;0)*($E$4=$F$4),1,0)+IF(($E$5+$F$5&gt;0)*($E$5=$F$5),1,0)+IF(($E$6+$F$6&gt;0)*($E$6=$F$6),1,0)+IF(($E$7+$F$7&gt;0)*($E$7=$F$7),1,0)+IF(($E$8+$F$8&gt;0)*($E$8=$F$8),1,0)+IF(($E$9+$F$9&gt;0)*($E$9=$F$9),1,0))/2</f>
        <v>0</v>
      </c>
      <c r="U13" s="15">
        <f>(IF($C$5&lt;$D$5,1,0)+IF($E$5&lt;$F$5,1,0)+IF($G$5&lt;$H$5,1,0)+IF($I$5&lt;$J$5,1,0)+IF($K$5&lt;$L$5,1,0)+IF($M$5&lt;$N$5,1,0)+IF($E$4&gt;$F$4,1,0)+IF($E$5&gt;$F$5,1,0)+IF($E$6&gt;$F$6,1,0)+IF($E$7&gt;$F$7,1,0)+IF($E$8&gt;$F$8,1,0)+IF($E$9&gt;$F$9,1,0))/2</f>
        <v>0</v>
      </c>
      <c r="V13" s="16">
        <f>($C$5+$E$5+$G$5+$I$5+$K$5+$M$5+$F$4+$F$5+$F$6+$F$7+$F$8+$F$9)/2</f>
        <v>77</v>
      </c>
      <c r="W13" s="16">
        <f>($D$5+$F$5+$H$5+$J$5+$L$5+$N$5+$E$4+$E$5+$E$6+$E$7+$E$8+$E$9)/2</f>
        <v>50</v>
      </c>
      <c r="X13" s="17">
        <f>V13-W13</f>
        <v>27</v>
      </c>
      <c r="Y13" s="18">
        <f>(S13*2)+(T13*1)</f>
        <v>6</v>
      </c>
    </row>
    <row r="14" spans="16:25" ht="17.25">
      <c r="P14" s="113" t="s">
        <v>18</v>
      </c>
      <c r="Q14" s="175" t="str">
        <f>$B$7</f>
        <v>Gyömrői KA</v>
      </c>
      <c r="R14" s="115">
        <f>S14+T14+U14</f>
        <v>3</v>
      </c>
      <c r="S14" s="116">
        <f>(IF($C$7&gt;$D$7,1,0)+IF($E$7&gt;$F$7,1,0)+IF($G$7&gt;$H$7,1,0)+IF($I$7&gt;$J$7,1,0)+IF($K$7&gt;$L$7,1,0)+IF($M$7&gt;$N$7,1,0)+IF(($J$4&gt;$I$4),1,0)+IF(($J$5&gt;$I$5),1,0)+IF(($J$6&gt;$I$6),1,0)+IF(($J$7&gt;$I$7),1,0)+IF(($J$8&gt;$I$8),1,0)+IF(($J$9&gt;$I$9),1,0))/2</f>
        <v>2</v>
      </c>
      <c r="T14" s="116">
        <f>(IF(($C$7+$D$7&gt;0)*($C$7=$D$7),1,0)+IF(($E$7+$F$7&gt;0)*($E$7=$F$7),1,0)+IF(($G$7+$H$7&gt;0)*($G$7=$H$7),1,0)+IF(($I$7+$J$7&gt;0)*($I$7=$J$7),1,0)+IF(($K$7+$L$7&gt;0)*($K$7=$L$7),1,0)+IF(($M$7+$N$7&gt;0)*($M$7=$N$7),1,0)+IF(($I$4+$J$4&gt;0)*($I$4=$J$4),1,0)+IF(($I$5+$J$5&gt;0)*($I$5=$J$5),1,0)+IF(($I$6+$J$6&gt;0)*($I$6=$J$6),1,0)+IF(($I$7+$J$7&gt;0)*($I$7=$J$7),1,0)+IF(($I$8+$J$8&gt;0)*($I$8=$J$8),1,0)+IF(($I$9+$J$9&gt;0)*($I$9=$J$9),1,0))/2</f>
        <v>0</v>
      </c>
      <c r="U14" s="117">
        <f>(IF($C$7&lt;$D$7,1,0)+IF($E$7&lt;$F$7,1,0)+IF($G$7&lt;$H$7,1,0)+IF($I$7&lt;$J$7,1,0)+IF($K$7&lt;$L$7,1,0)+IF($M$7&lt;$N$7,1,0)+IF($I$4&gt;$J$4,1,0)+IF($I$5&gt;$J$5,1,0)+IF($I$6&gt;$J$6,1,0)+IF($I$7&gt;$J$7,1,0)+IF($I$8&gt;$J$8,1,0)+IF($I$9&gt;$J$9,1,0))/2</f>
        <v>1</v>
      </c>
      <c r="V14" s="118">
        <f>($C$7+$E$7+$G$7+$I$7+$K$7+$M$7+$J$4+$J$5+$J$6+$J$7+$J$8+$J$9)/2</f>
        <v>86</v>
      </c>
      <c r="W14" s="118">
        <f>($D$7+$F$7+$H$7+$J$7+$L$7+$N$7+$I$4+$I$5+$I$6+$I$7+$I$8+$I$9)/2</f>
        <v>45</v>
      </c>
      <c r="X14" s="119">
        <f>V14-W14</f>
        <v>41</v>
      </c>
      <c r="Y14" s="120">
        <f>(S14*2)+(T14*1)</f>
        <v>4</v>
      </c>
    </row>
    <row r="15" spans="16:25" ht="17.25">
      <c r="P15" s="113" t="s">
        <v>19</v>
      </c>
      <c r="Q15" s="175" t="str">
        <f>$B$6</f>
        <v>Hódmezővásárhelyi LKC</v>
      </c>
      <c r="R15" s="115">
        <f>S15+T15+U15</f>
        <v>3</v>
      </c>
      <c r="S15" s="116">
        <f>(IF($C$6&gt;$D$6,1,0)+IF($E$6&gt;$F$6,1,0)+IF($G$6&gt;$H$6,1,0)+IF($I$6&gt;$J$6,1,0)+IF($K$6&gt;$L$6,1,0)+IF($M$6&gt;$N$6,1,0)+IF(($H$4&gt;$G$4),1,0)+IF(($H$5&gt;$G$5),1,0)+IF(($H$6&gt;$G$6),1,0)+IF(($H$7&gt;$G$7),1,0)+IF(($H$8&gt;$G$8),1,0)+IF(($H$9&gt;$G$9),1,0))/2</f>
        <v>1</v>
      </c>
      <c r="T15" s="116">
        <f>(IF(($C$6+$D$6&gt;0)*($C$6=$D$6),1,0)+IF(($E$6+$F$6&gt;0)*($E$6=$F$6),1,0)+IF(($G$6+$H$6&gt;0)*($G$6=$H$6),1,0)+IF(($I$6+$J$6&gt;0)*($I$6=$J$6),1,0)+IF(($K$6+$L$6&gt;0)*($K$6=$L$6),1,0)+IF(($M$6+$N$6&gt;0)*($M$6=$N$6),1,0)+IF(($G$4+$H$4&gt;0)*($G$4=$H$4),1,0)+IF(($G$5+$H$5&gt;0)*($G$5=$H$5),1,0)+IF(($G$6+$H$6&gt;0)*($G$6=$H$6),1,0)+IF(($G$7+$H$7&gt;0)*($G$7=$H$7),1,0)+IF(($G$8+$H$8&gt;0)*($G$8=$H$8),1,0)+IF(($G$9+$H$9&gt;0)*($G$9=$H$9),1,0))/2</f>
        <v>0</v>
      </c>
      <c r="U15" s="117">
        <f>(IF($C$6&lt;$D$6,1,0)+IF($E$6&lt;$F$6,1,0)+IF($G$6&lt;$H$6,1,0)+IF($I$6&lt;$J$6,1,0)+IF($K$6&lt;$L$6,1,0)+IF($M$6&lt;$N$6,1,0)+IF($G$4&gt;$H$4,1,0)+IF($G$5&gt;$H$5,1,0)+IF($G$6&gt;$H$6,1,0)+IF($G$7&gt;$H$7,1,0)+IF($G$8&gt;$H$8,1,0)+IF($G$9&gt;$H$9,1,0))/2</f>
        <v>2</v>
      </c>
      <c r="V15" s="118">
        <f>($C$6+$E$6+$G$6+$I$6+$K$6+$M$6+$H$4+$H$5+$H$6+$H$7+$H$8+$H$9)/2</f>
        <v>69</v>
      </c>
      <c r="W15" s="118">
        <f>($D$6+$F$6+$H$6+$J$6+$L$6+$N$6+$G$4+$G$5+$G$6+$G$7+$G$8+$G$9)/2</f>
        <v>59</v>
      </c>
      <c r="X15" s="119">
        <f>V15-W15</f>
        <v>10</v>
      </c>
      <c r="Y15" s="120">
        <f>(S15*2)+(T15*1)</f>
        <v>2</v>
      </c>
    </row>
    <row r="16" spans="16:25" ht="18" thickBot="1">
      <c r="P16" s="134" t="s">
        <v>20</v>
      </c>
      <c r="Q16" s="185" t="str">
        <f>$B$8</f>
        <v>KK Hajdúszoboszló</v>
      </c>
      <c r="R16" s="135">
        <f>S16+T16+U16</f>
        <v>3</v>
      </c>
      <c r="S16" s="136">
        <f>(IF($C$8&gt;$D$8,1,0)+IF($E$8&gt;$F$8,1,0)+IF($G$8&gt;$H$8,1,0)+IF($I$8&gt;$J$8,1,0)+IF($K$8&gt;$L$8,1,0)+IF($M$8&gt;$N$8,1,0)+IF(($L$4&gt;$K$4),1,0)+IF(($L$5&gt;$K$5),1,0)+IF(($L$6&gt;$K$6),1,0)+IF(($L$7&gt;$K$7),1,0)+IF(($L$8&gt;$K$8),1,0)+IF(($L$9&gt;$K$9),1,0))/2</f>
        <v>0</v>
      </c>
      <c r="T16" s="136">
        <f>(IF(($C$8+$D$8&gt;0)*($C$8=$D$8),1,0)+IF(($E$8+$F$8&gt;0)*($E$8=$F$8),1,0)+IF(($G$8+$H$8&gt;0)*($G$8=$H$8),1,0)+IF(($I$8+$J$8&gt;0)*($I$8=$J$8),1,0)+IF(($K$8+$L$8&gt;0)*($K$8=$L$8),1,0)+IF(($M$8+$N$8&gt;0)*($M$8=$N$8),1,0)+IF(($K$4+$L$4&gt;0)*($K$4=$L$4),1,0)+IF(($K$5+$L$5&gt;0)*($K$5=$L$5),1,0)+IF(($K$6+$L$6&gt;0)*($K$6=$L$6),1,0)+IF(($K$7+$L$7&gt;0)*($K$7=$L$7),1,0)+IF(($K$8+$L$8&gt;0)*($K$8=$L$8),1,0)+IF(($K$9+$L$9&gt;0)*($K$9=$L$9),1,0))/2</f>
        <v>0</v>
      </c>
      <c r="U16" s="137">
        <f>(IF($C$8&lt;$D$8,1,0)+IF($E$8&lt;$F$8,1,0)+IF($G$8&lt;$H$8,1,0)+IF($I$8&lt;$J$8,1,0)+IF($K$8&lt;$L$8,1,0)+IF($M$8&lt;$N$8,1,0)+IF($K$4&gt;$L$4,1,0)+IF($K$5&gt;$L$5,1,0)+IF($K$6&gt;$L$6,1,0)+IF($K$7&gt;$L$7,1,0)+IF($K$8&gt;$L$8,1,0)+IF($K$9&gt;$L$9,1,0))/2</f>
        <v>3</v>
      </c>
      <c r="V16" s="138">
        <f>($C$8+$E$8+$G$8+$I$8+$K$8+$M$8+$L$4+$L$5+$L$6+$L$7+$L$8+$L$9)/2</f>
        <v>24</v>
      </c>
      <c r="W16" s="138">
        <f>($D$8+$F$8+$H$8+$J$8+$L$8+$N$8+$K$4+$K$5+$K$6+$K$7+$K$8+$K$9)/2</f>
        <v>102</v>
      </c>
      <c r="X16" s="139">
        <f>V16-W16</f>
        <v>-78</v>
      </c>
      <c r="Y16" s="140">
        <f>(S16*2)+(T16*1)</f>
        <v>0</v>
      </c>
    </row>
    <row r="17" ht="15.75" thickTop="1"/>
  </sheetData>
  <sheetProtection/>
  <mergeCells count="6">
    <mergeCell ref="M3:N3"/>
    <mergeCell ref="C3:D3"/>
    <mergeCell ref="E3:F3"/>
    <mergeCell ref="G3:H3"/>
    <mergeCell ref="I3:J3"/>
    <mergeCell ref="K3:L3"/>
  </mergeCells>
  <conditionalFormatting sqref="C4:N9">
    <cfRule type="cellIs" priority="4" dxfId="12" operator="greaterThan" stopIfTrue="1">
      <formula>0</formula>
    </cfRule>
  </conditionalFormatting>
  <conditionalFormatting sqref="R10">
    <cfRule type="cellIs" priority="3" dxfId="13" operator="notEqual" stopIfTrue="1">
      <formula>$Y$10</formula>
    </cfRule>
  </conditionalFormatting>
  <conditionalFormatting sqref="V10">
    <cfRule type="cellIs" priority="2" dxfId="13" operator="notEqual" stopIfTrue="1">
      <formula>$W$10</formula>
    </cfRule>
  </conditionalFormatting>
  <conditionalFormatting sqref="X10">
    <cfRule type="cellIs" priority="1" dxfId="14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Debreceni Sportcentrum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evaneni</dc:creator>
  <cp:keywords/>
  <dc:description/>
  <cp:lastModifiedBy>Pali</cp:lastModifiedBy>
  <cp:lastPrinted>2018-02-04T13:49:49Z</cp:lastPrinted>
  <dcterms:created xsi:type="dcterms:W3CDTF">2011-01-24T19:15:03Z</dcterms:created>
  <dcterms:modified xsi:type="dcterms:W3CDTF">2019-02-03T18:06:11Z</dcterms:modified>
  <cp:category/>
  <cp:version/>
  <cp:contentType/>
  <cp:contentStatus/>
</cp:coreProperties>
</file>